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4\YE12'2024\SET\"/>
    </mc:Choice>
  </mc:AlternateContent>
  <xr:revisionPtr revIDLastSave="0" documentId="13_ncr:1_{9550B830-A3E2-4EA5-ABBE-C6A9F2B697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BS!$A$1:$G$68</definedName>
    <definedName name="_xlnm.Print_Area" localSheetId="2">CE!$A$1:$J$21</definedName>
    <definedName name="_xlnm.Print_Area" localSheetId="3">CF!$A$1:$G$62</definedName>
    <definedName name="_xlnm.Print_Area" localSheetId="1">PL!$A$1:$G$33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6" l="1"/>
  <c r="E20" i="6"/>
  <c r="E52" i="8"/>
  <c r="E48" i="8"/>
  <c r="G48" i="8"/>
  <c r="E7" i="8"/>
  <c r="E20" i="8" s="1"/>
  <c r="E30" i="8" s="1"/>
  <c r="E33" i="8" s="1"/>
  <c r="E18" i="4"/>
  <c r="E20" i="4" s="1"/>
  <c r="E15" i="4"/>
  <c r="E10" i="4"/>
  <c r="E58" i="6"/>
  <c r="E59" i="6" s="1"/>
  <c r="E57" i="6"/>
  <c r="E55" i="6"/>
  <c r="E54" i="6"/>
  <c r="E40" i="6"/>
  <c r="E36" i="6"/>
  <c r="E13" i="6"/>
  <c r="E30" i="4" l="1"/>
  <c r="E27" i="4"/>
  <c r="E53" i="8"/>
  <c r="E55" i="8" s="1"/>
  <c r="E56" i="8" s="1"/>
  <c r="E41" i="6"/>
  <c r="E60" i="6"/>
  <c r="E21" i="6"/>
  <c r="H10" i="2"/>
  <c r="G57" i="6"/>
  <c r="G55" i="6"/>
  <c r="G54" i="6"/>
  <c r="G52" i="6"/>
  <c r="G40" i="6"/>
  <c r="G36" i="6"/>
  <c r="G13" i="6"/>
  <c r="G52" i="8"/>
  <c r="G26" i="4"/>
  <c r="G15" i="4"/>
  <c r="G10" i="4"/>
  <c r="G16" i="4" s="1"/>
  <c r="G18" i="4" s="1"/>
  <c r="G20" i="4" s="1"/>
  <c r="G30" i="4" s="1"/>
  <c r="B13" i="2"/>
  <c r="H12" i="2"/>
  <c r="F12" i="2"/>
  <c r="D12" i="2"/>
  <c r="B12" i="2"/>
  <c r="G41" i="6" l="1"/>
  <c r="G21" i="6"/>
  <c r="G27" i="4"/>
  <c r="H13" i="2" l="1"/>
  <c r="G58" i="6" s="1"/>
  <c r="J11" i="2"/>
  <c r="J9" i="2"/>
  <c r="F13" i="2"/>
  <c r="D13" i="2"/>
  <c r="G59" i="6" l="1"/>
  <c r="G60" i="6" s="1"/>
  <c r="G61" i="6" s="1"/>
  <c r="J10" i="2"/>
  <c r="J12" i="2" s="1"/>
  <c r="J13" i="2" l="1"/>
  <c r="G7" i="8" l="1"/>
  <c r="G20" i="8" s="1"/>
  <c r="G30" i="8" s="1"/>
  <c r="G33" i="8" l="1"/>
  <c r="G53" i="8" s="1"/>
  <c r="G55" i="8" s="1"/>
  <c r="J20" i="2"/>
  <c r="E61" i="6" l="1"/>
</calcChain>
</file>

<file path=xl/sharedStrings.xml><?xml version="1.0" encoding="utf-8"?>
<sst xmlns="http://schemas.openxmlformats.org/spreadsheetml/2006/main" count="171" uniqueCount="140">
  <si>
    <t>Thai Poly Acrylic Public Company Limited</t>
  </si>
  <si>
    <t>(Unit: Baht)</t>
  </si>
  <si>
    <t>Note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</si>
  <si>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</si>
  <si>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</si>
  <si>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</si>
  <si>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</si>
  <si>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</si>
  <si>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</si>
  <si>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</si>
  <si>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</si>
  <si>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</si>
  <si>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</si>
  <si>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</si>
  <si>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</si>
  <si>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</si>
  <si>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</si>
  <si>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</si>
  <si>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</si>
  <si>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</si>
  <si>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</si>
  <si>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</si>
  <si>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</si>
  <si>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</si>
  <si>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</si>
  <si>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</si>
  <si>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</si>
  <si>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</si>
  <si>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</si>
  <si>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</si>
  <si>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</si>
  <si>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</si>
  <si>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</si>
  <si>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</si>
  <si>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</si>
  <si>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</si>
  <si>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</si>
  <si>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</si>
  <si>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</si>
  <si>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</si>
  <si>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</si>
  <si>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</si>
  <si>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</si>
  <si>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 xml:space="preserve">The accompanying notes are an integral part of the financial statements. </t>
  </si>
  <si>
    <t xml:space="preserve">Retained earnings </t>
  </si>
  <si>
    <t>Appropriated -</t>
  </si>
  <si>
    <t>statutory reserve</t>
  </si>
  <si>
    <t>Unappropriated</t>
  </si>
  <si>
    <t>Total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</si>
  <si>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</si>
  <si>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</si>
  <si>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</si>
  <si>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</si>
  <si>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</si>
  <si>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</si>
  <si>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</si>
  <si>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</si>
  <si>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</si>
  <si>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</si>
  <si>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</si>
  <si>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>Non-cash transactions</t>
  </si>
  <si>
    <t>Statement of financial position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</si>
  <si>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</si>
  <si>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</si>
  <si>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</si>
  <si>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</si>
  <si>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 xml:space="preserve">   Trade and other payables </t>
  </si>
  <si>
    <t>Dividend paid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</si>
  <si>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</si>
  <si>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</si>
  <si>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</si>
  <si>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</si>
  <si>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</si>
  <si>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Cash flows from (used in) financing activities</t>
  </si>
  <si>
    <t>Net cash flows used in investing activities</t>
  </si>
  <si>
    <t>Other non-current financial assets</t>
  </si>
  <si>
    <t>Cash flows from operating activities</t>
  </si>
  <si>
    <t>Selling and distribution expenses</t>
  </si>
  <si>
    <t>Sales and service income</t>
  </si>
  <si>
    <t>Current portion of lease liabilities</t>
  </si>
  <si>
    <t>Finance cost</t>
  </si>
  <si>
    <t xml:space="preserve">   Cash paid for interest expenses</t>
  </si>
  <si>
    <t>Cash received from interest income</t>
  </si>
  <si>
    <t>Cash flow statement</t>
  </si>
  <si>
    <t xml:space="preserve">   net cash provided by (paid from) operating activities</t>
  </si>
  <si>
    <t>Cash flow statement (continued)</t>
  </si>
  <si>
    <t>Supplemental cash flow information</t>
  </si>
  <si>
    <t xml:space="preserve">   Finance cost</t>
  </si>
  <si>
    <t xml:space="preserve">Other comprehensive income not to be reclassified </t>
  </si>
  <si>
    <t xml:space="preserve">   to profit or loss in subsequent periods</t>
  </si>
  <si>
    <t>Profit for the year</t>
  </si>
  <si>
    <t>Other comprehensive income for the year</t>
  </si>
  <si>
    <t>Total comprehensive income for the year</t>
  </si>
  <si>
    <t>Cash and cash equivalents at beginning of year</t>
  </si>
  <si>
    <t>Cash and cash equivalents at end of year</t>
  </si>
  <si>
    <t>Other comprehensive income:</t>
  </si>
  <si>
    <t>Advance received from customers</t>
  </si>
  <si>
    <t>Lease liabilities, net of current portion</t>
  </si>
  <si>
    <t xml:space="preserve">   Issued and fully paid</t>
  </si>
  <si>
    <t>Profit (loss) before tax</t>
  </si>
  <si>
    <t xml:space="preserve">   Assets under lease contracts</t>
  </si>
  <si>
    <t xml:space="preserve">   Advance received from customers</t>
  </si>
  <si>
    <t>Operating profit (loss)</t>
  </si>
  <si>
    <t>Profit (loss) for the year</t>
  </si>
  <si>
    <t>Earnings (loss) per share</t>
  </si>
  <si>
    <t>Basic earnings (loss) per share</t>
  </si>
  <si>
    <t xml:space="preserve">Profit from operating activities before </t>
  </si>
  <si>
    <t>Actuarial gain - net of income tax</t>
  </si>
  <si>
    <t>Payment of principal portion of lease liabilities</t>
  </si>
  <si>
    <t>Issued and</t>
  </si>
  <si>
    <t>fully paid</t>
  </si>
  <si>
    <t xml:space="preserve">   Reduce cost of inventory to net realisable value (reversal)</t>
  </si>
  <si>
    <t xml:space="preserve">   Cash paid for long-term employee benefits</t>
  </si>
  <si>
    <t>Balance as at 1 January 2023</t>
  </si>
  <si>
    <t>Balance as at 31 December 2023</t>
  </si>
  <si>
    <t xml:space="preserve">   Unrealised exchange loss</t>
  </si>
  <si>
    <t>Net cash flows from operating activities</t>
  </si>
  <si>
    <t>Intangible assets - computer softwares</t>
  </si>
  <si>
    <t>Profit (loss) before income tax income</t>
  </si>
  <si>
    <t xml:space="preserve">   Loss (gain) on sales of machinery and equipment</t>
  </si>
  <si>
    <t xml:space="preserve">Adjustments to reconcile profit (loss) before tax to </t>
  </si>
  <si>
    <t>Cash paid for building improvements, machinery,</t>
  </si>
  <si>
    <t xml:space="preserve">    equipment and intangible assets</t>
  </si>
  <si>
    <t xml:space="preserve">   Accounts payables on asset acquisition</t>
  </si>
  <si>
    <t>As at 31 December 2024</t>
  </si>
  <si>
    <t>For the year ended 31 December 2024</t>
  </si>
  <si>
    <t>Balance as at 1 January 2024</t>
  </si>
  <si>
    <t>Balance as at 31 December 2024</t>
  </si>
  <si>
    <t xml:space="preserve"> </t>
  </si>
  <si>
    <t>Income tax income (expense)</t>
  </si>
  <si>
    <t>Dividend paid (Note 23)</t>
  </si>
  <si>
    <t xml:space="preserve">   Expected credit loss (reversal)</t>
  </si>
  <si>
    <t>Net increase (decrease) in cash and cash equivalents</t>
  </si>
  <si>
    <t>Other current financial liability - forward contract</t>
  </si>
  <si>
    <t>Loss for the year</t>
  </si>
  <si>
    <t xml:space="preserve">   Employees termination expense</t>
  </si>
  <si>
    <t>Other non-current assets</t>
  </si>
  <si>
    <t>Other current financial assets</t>
  </si>
  <si>
    <t>Increase in other current financial assets</t>
  </si>
  <si>
    <t>Decrease in other non-current 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</si>
</sst>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71">
    <xf numFmtId="0" fontId="0" fillId="0" borderId="0" xfId="0"/>
    <xf numFmtId="164" fontId="3" fillId="0" borderId="0" xfId="2" applyNumberFormat="1" applyFo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Font="1"/>
    <xf numFmtId="41" fontId="3" fillId="0" borderId="0" xfId="2" applyNumberFormat="1" applyFont="1" applyAlignment="1">
      <alignment horizontal="center"/>
    </xf>
    <xf numFmtId="0" fontId="3" fillId="0" borderId="0" xfId="2" applyFo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/>
    <xf numFmtId="0" fontId="5" fillId="0" borderId="0" xfId="3" applyFont="1" applyAlignment="1">
      <alignment horizontal="center"/>
    </xf>
    <xf numFmtId="41" fontId="3" fillId="0" borderId="0" xfId="3" applyNumberFormat="1" applyFont="1" applyAlignment="1">
      <alignment horizontal="right"/>
    </xf>
    <xf numFmtId="37" fontId="2" fillId="0" borderId="0" xfId="3" applyNumberFormat="1" applyFont="1"/>
    <xf numFmtId="37" fontId="3" fillId="0" borderId="0" xfId="3" applyNumberFormat="1" applyFont="1"/>
    <xf numFmtId="41" fontId="3" fillId="0" borderId="0" xfId="2" quotePrefix="1" applyNumberFormat="1" applyFont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3" fillId="0" borderId="0" xfId="0" quotePrefix="1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41" fontId="3" fillId="0" borderId="0" xfId="0" applyNumberFormat="1" applyFont="1" applyAlignment="1">
      <alignment horizontal="center"/>
    </xf>
    <xf numFmtId="41" fontId="3" fillId="0" borderId="2" xfId="0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left"/>
    </xf>
    <xf numFmtId="41" fontId="3" fillId="0" borderId="1" xfId="0" applyNumberFormat="1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left"/>
    </xf>
    <xf numFmtId="39" fontId="2" fillId="0" borderId="0" xfId="0" applyNumberFormat="1" applyFont="1" applyAlignment="1">
      <alignment horizontal="left"/>
    </xf>
    <xf numFmtId="39" fontId="4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3" fillId="0" borderId="0" xfId="1" quotePrefix="1" applyNumberFormat="1" applyFont="1" applyFill="1" applyAlignment="1" applyProtection="1">
      <alignment horizontal="center"/>
    </xf>
    <xf numFmtId="165" fontId="3" fillId="0" borderId="4" xfId="0" applyNumberFormat="1" applyFont="1" applyBorder="1" applyAlignment="1">
      <alignment horizontal="center"/>
    </xf>
    <xf numFmtId="0" fontId="5" fillId="0" borderId="0" xfId="0" applyFont="1"/>
    <xf numFmtId="41" fontId="3" fillId="0" borderId="6" xfId="2" applyNumberFormat="1" applyFont="1" applyBorder="1" applyAlignment="1">
      <alignment horizontal="center"/>
    </xf>
    <xf numFmtId="41" fontId="3" fillId="0" borderId="7" xfId="2" applyNumberFormat="1" applyFont="1" applyBorder="1" applyAlignment="1">
      <alignment horizontal="center"/>
    </xf>
    <xf numFmtId="37" fontId="2" fillId="0" borderId="0" xfId="2" applyNumberFormat="1" applyFont="1"/>
    <xf numFmtId="166" fontId="3" fillId="0" borderId="0" xfId="2" applyNumberFormat="1" applyFont="1"/>
    <xf numFmtId="41" fontId="3" fillId="0" borderId="8" xfId="2" applyNumberFormat="1" applyFont="1" applyBorder="1" applyAlignment="1">
      <alignment horizontal="center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A190-670B-4E85-A9D2-9C6AFDC6AFE2}">
  <dimension ref="A1:G68"/>
  <sheetViews>
    <sheetView showGridLines="0" tabSelected="1" view="pageBreakPreview" zoomScale="95" zoomScaleNormal="115" zoomScaleSheetLayoutView="95" workbookViewId="0">
      <selection activeCell="A15" sqref="A15"/>
    </sheetView>
  </sheetViews>
  <sheetFormatPr defaultColWidth="10.5546875" defaultRowHeight="24" customHeight="1"/>
  <cols>
    <col min="1" max="1" width="50.5546875" style="30" customWidth="1"/>
    <col min="2" max="2" width="1.44140625" style="21" customWidth="1"/>
    <col min="3" max="3" width="11.44140625" style="20" customWidth="1"/>
    <col min="4" max="4" width="1.44140625" style="21" customWidth="1"/>
    <col min="5" max="5" width="17.5546875" style="21" customWidth="1"/>
    <col min="6" max="6" width="1.44140625" style="21" customWidth="1"/>
    <col min="7" max="7" width="17.5546875" style="21" customWidth="1"/>
    <col min="8" max="8" width="0.5546875" style="21" customWidth="1"/>
    <col min="9" max="9" width="13.5546875" style="21" bestFit="1" customWidth="1"/>
    <col min="10" max="16384" width="10.5546875" style="21"/>
  </cols>
  <sheetData>
    <row r="1" spans="1:7" ht="24" customHeight="1">
      <c r="A1" s="18" t="s">
        <v>0</v>
      </c>
      <c r="B1" s="19"/>
    </row>
    <row r="2" spans="1:7" ht="24" customHeight="1">
      <c r="A2" s="18" t="s">
        <v>61</v>
      </c>
    </row>
    <row r="3" spans="1:7" ht="24" customHeight="1">
      <c r="A3" s="18" t="s">
        <v>124</v>
      </c>
    </row>
    <row r="4" spans="1:7" ht="24" customHeight="1">
      <c r="A4" s="22"/>
      <c r="B4" s="22"/>
      <c r="D4" s="22"/>
      <c r="E4" s="23"/>
      <c r="F4" s="23"/>
      <c r="G4" s="24" t="s">
        <v>1</v>
      </c>
    </row>
    <row r="5" spans="1:7" ht="24" customHeight="1">
      <c r="A5" s="20"/>
      <c r="B5" s="22"/>
      <c r="C5" s="25" t="s">
        <v>2</v>
      </c>
      <c r="D5" s="22"/>
      <c r="E5" s="27">
        <v>2024</v>
      </c>
      <c r="F5" s="26"/>
      <c r="G5" s="27">
        <v>2023</v>
      </c>
    </row>
    <row r="6" spans="1:7" ht="24" customHeight="1">
      <c r="A6" s="18" t="s">
        <v>3</v>
      </c>
      <c r="C6" s="28"/>
    </row>
    <row r="7" spans="1:7" ht="24" customHeight="1">
      <c r="A7" s="18" t="s">
        <v>4</v>
      </c>
      <c r="C7" s="28"/>
      <c r="E7" s="29"/>
      <c r="F7" s="29"/>
      <c r="G7" s="29"/>
    </row>
    <row r="8" spans="1:7" ht="24" customHeight="1">
      <c r="A8" s="30" t="s">
        <v>5</v>
      </c>
      <c r="B8" s="19"/>
      <c r="C8" s="28">
        <v>7</v>
      </c>
      <c r="E8" s="29">
        <v>79945603</v>
      </c>
      <c r="F8" s="29"/>
      <c r="G8" s="29">
        <v>118862064</v>
      </c>
    </row>
    <row r="9" spans="1:7" ht="24" customHeight="1">
      <c r="A9" s="30" t="s">
        <v>54</v>
      </c>
      <c r="C9" s="28">
        <v>8</v>
      </c>
      <c r="D9" s="31"/>
      <c r="E9" s="29">
        <v>150156625</v>
      </c>
      <c r="F9" s="32"/>
      <c r="G9" s="29">
        <v>214487604</v>
      </c>
    </row>
    <row r="10" spans="1:7" ht="24" customHeight="1">
      <c r="A10" s="30" t="s">
        <v>55</v>
      </c>
      <c r="B10" s="19"/>
      <c r="C10" s="28">
        <v>9</v>
      </c>
      <c r="E10" s="29">
        <v>80986869</v>
      </c>
      <c r="F10" s="29"/>
      <c r="G10" s="29">
        <v>78931949</v>
      </c>
    </row>
    <row r="11" spans="1:7" ht="24" customHeight="1">
      <c r="A11" s="30" t="s">
        <v>137</v>
      </c>
      <c r="B11" s="19"/>
      <c r="C11" s="28">
        <v>10</v>
      </c>
      <c r="E11" s="29">
        <v>41237467</v>
      </c>
      <c r="F11" s="29"/>
      <c r="G11" s="29">
        <v>31603764</v>
      </c>
    </row>
    <row r="12" spans="1:7" ht="24" customHeight="1">
      <c r="A12" s="30" t="s">
        <v>6</v>
      </c>
      <c r="C12" s="28"/>
      <c r="E12" s="29">
        <v>4332576</v>
      </c>
      <c r="F12" s="29"/>
      <c r="G12" s="29">
        <v>4812890</v>
      </c>
    </row>
    <row r="13" spans="1:7" ht="24" customHeight="1">
      <c r="A13" s="18" t="s">
        <v>56</v>
      </c>
      <c r="C13" s="28"/>
      <c r="E13" s="34">
        <f>SUM(E8:E12)</f>
        <v>356659140</v>
      </c>
      <c r="F13" s="29"/>
      <c r="G13" s="34">
        <f>SUM(G8:G12)</f>
        <v>448698271</v>
      </c>
    </row>
    <row r="14" spans="1:7" ht="24" customHeight="1">
      <c r="A14" s="18" t="s">
        <v>7</v>
      </c>
      <c r="C14" s="28"/>
      <c r="E14" s="29" t="s">
        <v>128</v>
      </c>
      <c r="F14" s="29"/>
      <c r="G14" s="29"/>
    </row>
    <row r="15" spans="1:7" ht="24" customHeight="1">
      <c r="A15" s="30" t="s">
        <v>75</v>
      </c>
      <c r="C15" s="28">
        <v>10</v>
      </c>
      <c r="E15" s="29">
        <v>6184000</v>
      </c>
      <c r="F15" s="29"/>
      <c r="G15" s="29">
        <v>6684000</v>
      </c>
    </row>
    <row r="16" spans="1:7" ht="24" customHeight="1">
      <c r="A16" s="30" t="s">
        <v>57</v>
      </c>
      <c r="C16" s="28">
        <v>11</v>
      </c>
      <c r="E16" s="29">
        <v>208999021</v>
      </c>
      <c r="F16" s="29"/>
      <c r="G16" s="29">
        <v>226083559</v>
      </c>
    </row>
    <row r="17" spans="1:7" ht="24" customHeight="1">
      <c r="A17" s="30" t="s">
        <v>117</v>
      </c>
      <c r="C17" s="28"/>
      <c r="E17" s="29">
        <v>362525</v>
      </c>
      <c r="F17" s="29"/>
      <c r="G17" s="29">
        <v>204239</v>
      </c>
    </row>
    <row r="18" spans="1:7" ht="24" customHeight="1">
      <c r="A18" s="30" t="s">
        <v>68</v>
      </c>
      <c r="C18" s="28">
        <v>19</v>
      </c>
      <c r="E18" s="29">
        <v>6884687</v>
      </c>
      <c r="F18" s="29"/>
      <c r="G18" s="29">
        <v>7607994</v>
      </c>
    </row>
    <row r="19" spans="1:7" ht="24" customHeight="1">
      <c r="A19" s="30" t="s">
        <v>136</v>
      </c>
      <c r="C19" s="28"/>
      <c r="E19" s="33">
        <v>129337</v>
      </c>
      <c r="F19" s="29"/>
      <c r="G19" s="33">
        <v>129337</v>
      </c>
    </row>
    <row r="20" spans="1:7" ht="24" customHeight="1">
      <c r="A20" s="18" t="s">
        <v>8</v>
      </c>
      <c r="C20" s="28"/>
      <c r="E20" s="33">
        <f>SUM(E15:E19)</f>
        <v>222559570</v>
      </c>
      <c r="F20" s="29"/>
      <c r="G20" s="33">
        <f>SUM(G15:G19)</f>
        <v>240709129</v>
      </c>
    </row>
    <row r="21" spans="1:7" ht="24" customHeight="1" thickBot="1">
      <c r="A21" s="18" t="s">
        <v>9</v>
      </c>
      <c r="E21" s="35">
        <f>SUM(E20,E13)</f>
        <v>579218710</v>
      </c>
      <c r="F21" s="29"/>
      <c r="G21" s="35">
        <f>SUM(G20,G13)</f>
        <v>689407400</v>
      </c>
    </row>
    <row r="22" spans="1:7" ht="24" customHeight="1" thickTop="1"/>
    <row r="23" spans="1:7" ht="24" customHeight="1">
      <c r="A23" s="36" t="s">
        <v>10</v>
      </c>
      <c r="B23" s="19"/>
    </row>
    <row r="24" spans="1:7" ht="24" customHeight="1">
      <c r="A24" s="18" t="s">
        <v>0</v>
      </c>
      <c r="B24" s="19"/>
    </row>
    <row r="25" spans="1:7" ht="24" customHeight="1">
      <c r="A25" s="18" t="s">
        <v>62</v>
      </c>
      <c r="D25" s="22"/>
      <c r="E25" s="22"/>
      <c r="F25" s="22"/>
      <c r="G25" s="22"/>
    </row>
    <row r="26" spans="1:7" ht="24" customHeight="1">
      <c r="A26" s="18" t="s">
        <v>124</v>
      </c>
    </row>
    <row r="27" spans="1:7" ht="24" customHeight="1">
      <c r="A27" s="22"/>
      <c r="B27" s="22"/>
      <c r="D27" s="22"/>
      <c r="E27" s="23"/>
      <c r="F27" s="23"/>
      <c r="G27" s="24" t="s">
        <v>1</v>
      </c>
    </row>
    <row r="28" spans="1:7" ht="24" customHeight="1">
      <c r="A28" s="20"/>
      <c r="B28" s="22"/>
      <c r="C28" s="25" t="s">
        <v>2</v>
      </c>
      <c r="D28" s="22"/>
      <c r="E28" s="27">
        <v>2024</v>
      </c>
      <c r="F28" s="26"/>
      <c r="G28" s="27">
        <v>2023</v>
      </c>
    </row>
    <row r="29" spans="1:7" ht="24" customHeight="1">
      <c r="A29" s="18" t="s">
        <v>11</v>
      </c>
      <c r="C29" s="28"/>
      <c r="D29" s="22"/>
      <c r="E29" s="22"/>
      <c r="F29" s="22"/>
      <c r="G29" s="22"/>
    </row>
    <row r="30" spans="1:7" ht="24" customHeight="1">
      <c r="A30" s="18" t="s">
        <v>12</v>
      </c>
      <c r="C30" s="28"/>
    </row>
    <row r="31" spans="1:7" ht="24" customHeight="1">
      <c r="A31" s="30" t="s">
        <v>58</v>
      </c>
      <c r="C31" s="28">
        <v>12</v>
      </c>
      <c r="E31" s="29">
        <v>161130399</v>
      </c>
      <c r="F31" s="29"/>
      <c r="G31" s="29">
        <v>203168640</v>
      </c>
    </row>
    <row r="32" spans="1:7" ht="24" customHeight="1">
      <c r="A32" s="30" t="s">
        <v>79</v>
      </c>
      <c r="C32" s="28">
        <v>13</v>
      </c>
      <c r="E32" s="29">
        <v>2273043</v>
      </c>
      <c r="F32" s="29"/>
      <c r="G32" s="29">
        <v>2224648</v>
      </c>
    </row>
    <row r="33" spans="1:7" ht="24" customHeight="1">
      <c r="A33" s="30" t="s">
        <v>96</v>
      </c>
      <c r="C33" s="28"/>
      <c r="E33" s="29">
        <v>9077957</v>
      </c>
      <c r="F33" s="29"/>
      <c r="G33" s="29">
        <v>16467379</v>
      </c>
    </row>
    <row r="34" spans="1:7" ht="24" customHeight="1">
      <c r="A34" s="30" t="s">
        <v>133</v>
      </c>
      <c r="C34" s="28"/>
      <c r="E34" s="29">
        <v>29365</v>
      </c>
      <c r="F34" s="29"/>
      <c r="G34" s="29">
        <v>286837</v>
      </c>
    </row>
    <row r="35" spans="1:7" ht="24" customHeight="1">
      <c r="A35" s="30" t="s">
        <v>13</v>
      </c>
      <c r="C35" s="28"/>
      <c r="E35" s="29">
        <v>1381691</v>
      </c>
      <c r="F35" s="29"/>
      <c r="G35" s="29">
        <v>1430711</v>
      </c>
    </row>
    <row r="36" spans="1:7" ht="24" customHeight="1">
      <c r="A36" s="18" t="s">
        <v>14</v>
      </c>
      <c r="C36" s="28"/>
      <c r="E36" s="34">
        <f>SUM(E31:E35)</f>
        <v>173892455</v>
      </c>
      <c r="F36" s="29"/>
      <c r="G36" s="34">
        <f>SUM(G31:G35)</f>
        <v>223578215</v>
      </c>
    </row>
    <row r="37" spans="1:7" ht="24" customHeight="1">
      <c r="A37" s="18" t="s">
        <v>15</v>
      </c>
      <c r="C37" s="28"/>
      <c r="E37" s="29"/>
      <c r="F37" s="29"/>
      <c r="G37" s="29"/>
    </row>
    <row r="38" spans="1:7" ht="24" customHeight="1">
      <c r="A38" s="30" t="s">
        <v>97</v>
      </c>
      <c r="C38" s="28">
        <v>13</v>
      </c>
      <c r="E38" s="29">
        <v>6390999</v>
      </c>
      <c r="F38" s="29"/>
      <c r="G38" s="29">
        <v>8464563</v>
      </c>
    </row>
    <row r="39" spans="1:7" ht="24" customHeight="1">
      <c r="A39" s="30" t="s">
        <v>16</v>
      </c>
      <c r="C39" s="28">
        <v>14</v>
      </c>
      <c r="E39" s="29">
        <v>28371654</v>
      </c>
      <c r="F39" s="29"/>
      <c r="G39" s="29">
        <v>33916208</v>
      </c>
    </row>
    <row r="40" spans="1:7" ht="24" customHeight="1">
      <c r="A40" s="18" t="s">
        <v>17</v>
      </c>
      <c r="C40" s="28"/>
      <c r="E40" s="34">
        <f>SUM(E38:E39)</f>
        <v>34762653</v>
      </c>
      <c r="F40" s="29"/>
      <c r="G40" s="34">
        <f>SUM(G38:G39)</f>
        <v>42380771</v>
      </c>
    </row>
    <row r="41" spans="1:7" ht="24" customHeight="1">
      <c r="A41" s="18" t="s">
        <v>18</v>
      </c>
      <c r="E41" s="34">
        <f>SUM(E40,E36)</f>
        <v>208655108</v>
      </c>
      <c r="F41" s="29"/>
      <c r="G41" s="34">
        <f>SUM(G40,G36)</f>
        <v>265958986</v>
      </c>
    </row>
    <row r="42" spans="1:7" ht="24" customHeight="1">
      <c r="A42" s="18"/>
      <c r="E42" s="29"/>
      <c r="F42" s="29"/>
      <c r="G42" s="29"/>
    </row>
    <row r="43" spans="1:7" ht="24" customHeight="1">
      <c r="A43" s="36" t="s">
        <v>10</v>
      </c>
      <c r="B43" s="19"/>
    </row>
    <row r="44" spans="1:7" ht="24" customHeight="1">
      <c r="A44" s="18" t="s">
        <v>0</v>
      </c>
      <c r="B44" s="19"/>
    </row>
    <row r="45" spans="1:7" ht="24" customHeight="1">
      <c r="A45" s="18" t="s">
        <v>62</v>
      </c>
      <c r="D45" s="22"/>
      <c r="E45" s="22"/>
      <c r="F45" s="22"/>
      <c r="G45" s="22"/>
    </row>
    <row r="46" spans="1:7" ht="24" customHeight="1">
      <c r="A46" s="18" t="s">
        <v>124</v>
      </c>
    </row>
    <row r="47" spans="1:7" ht="24" customHeight="1">
      <c r="A47" s="22"/>
      <c r="B47" s="22"/>
      <c r="D47" s="22"/>
      <c r="E47" s="23"/>
      <c r="F47" s="23"/>
      <c r="G47" s="24" t="s">
        <v>1</v>
      </c>
    </row>
    <row r="48" spans="1:7" ht="24" customHeight="1">
      <c r="A48" s="20"/>
      <c r="B48" s="22"/>
      <c r="C48" s="25" t="s">
        <v>2</v>
      </c>
      <c r="D48" s="22"/>
      <c r="E48" s="27">
        <v>2024</v>
      </c>
      <c r="F48" s="26"/>
      <c r="G48" s="27">
        <v>2023</v>
      </c>
    </row>
    <row r="49" spans="1:7" ht="24" customHeight="1">
      <c r="A49" s="18" t="s">
        <v>19</v>
      </c>
    </row>
    <row r="50" spans="1:7" ht="24" customHeight="1">
      <c r="A50" s="30" t="s">
        <v>20</v>
      </c>
    </row>
    <row r="51" spans="1:7" ht="24" customHeight="1">
      <c r="A51" s="30" t="s">
        <v>21</v>
      </c>
      <c r="B51" s="19"/>
      <c r="C51" s="28"/>
    </row>
    <row r="52" spans="1:7" ht="24" customHeight="1" thickBot="1">
      <c r="A52" s="30" t="s">
        <v>65</v>
      </c>
      <c r="C52" s="28"/>
      <c r="E52" s="37">
        <v>121500000</v>
      </c>
      <c r="F52" s="29"/>
      <c r="G52" s="37">
        <f>CE!B13</f>
        <v>121500000</v>
      </c>
    </row>
    <row r="53" spans="1:7" ht="24" customHeight="1" thickTop="1">
      <c r="A53" s="30" t="s">
        <v>98</v>
      </c>
      <c r="B53" s="19"/>
      <c r="C53" s="28"/>
      <c r="E53" s="29"/>
      <c r="F53" s="29"/>
      <c r="G53" s="29"/>
    </row>
    <row r="54" spans="1:7" ht="24" customHeight="1">
      <c r="A54" s="30" t="s">
        <v>65</v>
      </c>
      <c r="C54" s="28"/>
      <c r="E54" s="29">
        <f>CE!B19</f>
        <v>121500000</v>
      </c>
      <c r="F54" s="29"/>
      <c r="G54" s="29">
        <f>CE!B13</f>
        <v>121500000</v>
      </c>
    </row>
    <row r="55" spans="1:7" ht="24" customHeight="1">
      <c r="A55" s="30" t="s">
        <v>22</v>
      </c>
      <c r="C55" s="28"/>
      <c r="E55" s="29">
        <f>CE!D19</f>
        <v>233350000</v>
      </c>
      <c r="F55" s="29"/>
      <c r="G55" s="29">
        <f>CE!D13</f>
        <v>233350000</v>
      </c>
    </row>
    <row r="56" spans="1:7" ht="24" customHeight="1">
      <c r="A56" s="30" t="s">
        <v>23</v>
      </c>
      <c r="B56" s="19"/>
      <c r="C56" s="28"/>
      <c r="F56" s="29"/>
    </row>
    <row r="57" spans="1:7" ht="24" customHeight="1">
      <c r="A57" s="30" t="s">
        <v>53</v>
      </c>
      <c r="C57" s="28">
        <v>16</v>
      </c>
      <c r="E57" s="29">
        <f>CE!F19</f>
        <v>12150000</v>
      </c>
      <c r="F57" s="29"/>
      <c r="G57" s="29">
        <f>CE!F13</f>
        <v>12150000</v>
      </c>
    </row>
    <row r="58" spans="1:7" ht="24" customHeight="1">
      <c r="A58" s="30" t="s">
        <v>24</v>
      </c>
      <c r="C58" s="28"/>
      <c r="E58" s="33">
        <f>CE!H19</f>
        <v>3563602</v>
      </c>
      <c r="F58" s="29"/>
      <c r="G58" s="33">
        <f>CE!H13</f>
        <v>56448414</v>
      </c>
    </row>
    <row r="59" spans="1:7" ht="24" customHeight="1">
      <c r="A59" s="18" t="s">
        <v>25</v>
      </c>
      <c r="B59" s="19"/>
      <c r="E59" s="33">
        <f>SUM(E54:E58)</f>
        <v>370563602</v>
      </c>
      <c r="F59" s="29"/>
      <c r="G59" s="33">
        <f>SUM(G54:G58)</f>
        <v>423448414</v>
      </c>
    </row>
    <row r="60" spans="1:7" ht="24" customHeight="1" thickBot="1">
      <c r="A60" s="18" t="s">
        <v>26</v>
      </c>
      <c r="E60" s="37">
        <f>SUM(E59,E41)</f>
        <v>579218710</v>
      </c>
      <c r="F60" s="29"/>
      <c r="G60" s="37">
        <f>SUM(G59,G41)</f>
        <v>689407400</v>
      </c>
    </row>
    <row r="61" spans="1:7" ht="24" customHeight="1" thickTop="1">
      <c r="E61" s="29">
        <f>SUM(E60-E21)</f>
        <v>0</v>
      </c>
      <c r="F61" s="29"/>
      <c r="G61" s="29">
        <f>SUM(G60-G21)</f>
        <v>0</v>
      </c>
    </row>
    <row r="62" spans="1:7" ht="24" customHeight="1">
      <c r="A62" s="36" t="s">
        <v>10</v>
      </c>
      <c r="B62" s="19"/>
      <c r="C62" s="38"/>
    </row>
    <row r="63" spans="1:7" ht="24" customHeight="1">
      <c r="A63" s="36"/>
      <c r="B63" s="19"/>
      <c r="C63" s="38"/>
    </row>
    <row r="64" spans="1:7" ht="24" customHeight="1">
      <c r="A64" s="36"/>
      <c r="B64" s="19"/>
      <c r="C64" s="38"/>
    </row>
    <row r="65" spans="1:3" ht="24" customHeight="1">
      <c r="A65" s="39"/>
      <c r="C65" s="38"/>
    </row>
    <row r="67" spans="1:3" ht="24" customHeight="1">
      <c r="B67" s="30" t="s">
        <v>27</v>
      </c>
    </row>
    <row r="68" spans="1:3" ht="24" customHeight="1">
      <c r="A68" s="39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90" fitToHeight="6" orientation="portrait" r:id="rId1"/>
  <rowBreaks count="2" manualBreakCount="2">
    <brk id="23" max="6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showGridLines="0" view="pageBreakPreview" zoomScale="117" zoomScaleNormal="100" zoomScaleSheetLayoutView="117" workbookViewId="0">
      <selection activeCell="A16" sqref="A16"/>
    </sheetView>
  </sheetViews>
  <sheetFormatPr defaultColWidth="10.5546875" defaultRowHeight="24" customHeight="1"/>
  <cols>
    <col min="1" max="1" width="51.44140625" style="30" customWidth="1"/>
    <col min="2" max="2" width="3.5546875" style="21" customWidth="1"/>
    <col min="3" max="3" width="8.44140625" style="30" customWidth="1"/>
    <col min="4" max="4" width="1.5546875" style="21" customWidth="1"/>
    <col min="5" max="5" width="16.5546875" style="21" customWidth="1"/>
    <col min="6" max="6" width="1.44140625" style="21" customWidth="1"/>
    <col min="7" max="7" width="16.5546875" style="21" customWidth="1"/>
    <col min="8" max="8" width="13.44140625" style="16" bestFit="1" customWidth="1"/>
    <col min="9" max="16384" width="10.5546875" style="16"/>
  </cols>
  <sheetData>
    <row r="1" spans="1:7" s="15" customFormat="1" ht="24" customHeight="1">
      <c r="A1" s="18" t="s">
        <v>0</v>
      </c>
      <c r="B1" s="42"/>
      <c r="C1" s="43"/>
      <c r="D1" s="23"/>
      <c r="E1" s="23"/>
      <c r="F1" s="23"/>
      <c r="G1" s="23"/>
    </row>
    <row r="2" spans="1:7" s="15" customFormat="1" ht="24" customHeight="1">
      <c r="A2" s="18" t="s">
        <v>63</v>
      </c>
      <c r="B2" s="23"/>
      <c r="C2" s="43"/>
      <c r="D2" s="23"/>
      <c r="E2" s="23"/>
      <c r="F2" s="23"/>
      <c r="G2" s="23"/>
    </row>
    <row r="3" spans="1:7" s="15" customFormat="1" ht="24" customHeight="1">
      <c r="A3" s="18" t="s">
        <v>125</v>
      </c>
      <c r="B3" s="23"/>
      <c r="C3" s="43"/>
      <c r="D3" s="23"/>
      <c r="E3" s="23"/>
      <c r="F3" s="23"/>
      <c r="G3" s="23"/>
    </row>
    <row r="4" spans="1:7" s="15" customFormat="1" ht="24" customHeight="1">
      <c r="A4" s="41"/>
      <c r="B4" s="23"/>
      <c r="C4" s="43"/>
      <c r="D4" s="23"/>
      <c r="E4" s="23"/>
      <c r="F4" s="23"/>
      <c r="G4" s="24" t="s">
        <v>1</v>
      </c>
    </row>
    <row r="5" spans="1:7" ht="24" customHeight="1">
      <c r="C5" s="26" t="s">
        <v>2</v>
      </c>
      <c r="E5" s="26">
        <v>2024</v>
      </c>
      <c r="F5" s="44"/>
      <c r="G5" s="26">
        <v>2023</v>
      </c>
    </row>
    <row r="6" spans="1:7" s="17" customFormat="1" ht="24" customHeight="1">
      <c r="A6" s="57" t="s">
        <v>52</v>
      </c>
      <c r="B6" s="58"/>
      <c r="C6" s="59"/>
      <c r="D6" s="60"/>
      <c r="E6" s="61"/>
      <c r="F6" s="60"/>
      <c r="G6" s="60"/>
    </row>
    <row r="7" spans="1:7" ht="24" customHeight="1">
      <c r="A7" s="18" t="s">
        <v>28</v>
      </c>
    </row>
    <row r="8" spans="1:7" ht="24" customHeight="1">
      <c r="A8" s="30" t="s">
        <v>78</v>
      </c>
      <c r="B8" s="41"/>
      <c r="C8" s="28"/>
      <c r="E8" s="45">
        <v>795128800</v>
      </c>
      <c r="F8" s="45"/>
      <c r="G8" s="45">
        <v>793579880</v>
      </c>
    </row>
    <row r="9" spans="1:7" ht="24" customHeight="1">
      <c r="A9" s="30" t="s">
        <v>29</v>
      </c>
      <c r="B9" s="41"/>
      <c r="C9" s="28">
        <v>17</v>
      </c>
      <c r="E9" s="45">
        <v>9752962</v>
      </c>
      <c r="F9" s="45"/>
      <c r="G9" s="45">
        <v>6880436</v>
      </c>
    </row>
    <row r="10" spans="1:7" ht="24" customHeight="1">
      <c r="A10" s="18" t="s">
        <v>30</v>
      </c>
      <c r="E10" s="46">
        <f>SUM(E8:E9)</f>
        <v>804881762</v>
      </c>
      <c r="F10" s="45"/>
      <c r="G10" s="46">
        <f>SUM(G8:G9)</f>
        <v>800460316</v>
      </c>
    </row>
    <row r="11" spans="1:7" ht="24" customHeight="1">
      <c r="A11" s="18" t="s">
        <v>31</v>
      </c>
      <c r="E11" s="45"/>
      <c r="F11" s="45"/>
      <c r="G11" s="45"/>
    </row>
    <row r="12" spans="1:7" ht="24" customHeight="1">
      <c r="A12" s="30" t="s">
        <v>69</v>
      </c>
      <c r="B12" s="41"/>
      <c r="E12" s="45">
        <v>718555302</v>
      </c>
      <c r="F12" s="45"/>
      <c r="G12" s="45">
        <v>689874683</v>
      </c>
    </row>
    <row r="13" spans="1:7" ht="24" customHeight="1">
      <c r="A13" s="30" t="s">
        <v>77</v>
      </c>
      <c r="B13" s="47"/>
      <c r="C13" s="28"/>
      <c r="E13" s="45">
        <v>18264961</v>
      </c>
      <c r="F13" s="45"/>
      <c r="G13" s="45">
        <v>20864138</v>
      </c>
    </row>
    <row r="14" spans="1:7" ht="24" customHeight="1">
      <c r="A14" s="30" t="s">
        <v>32</v>
      </c>
      <c r="B14" s="47"/>
      <c r="C14" s="28"/>
      <c r="E14" s="45">
        <v>89630988</v>
      </c>
      <c r="F14" s="45"/>
      <c r="G14" s="45">
        <v>79470284</v>
      </c>
    </row>
    <row r="15" spans="1:7" ht="24" customHeight="1">
      <c r="A15" s="18" t="s">
        <v>33</v>
      </c>
      <c r="E15" s="46">
        <f>SUM(E12:E14)</f>
        <v>826451251</v>
      </c>
      <c r="F15" s="45"/>
      <c r="G15" s="46">
        <f>SUM(G12:G14)</f>
        <v>790209105</v>
      </c>
    </row>
    <row r="16" spans="1:7" ht="24" customHeight="1">
      <c r="A16" s="18" t="s">
        <v>102</v>
      </c>
      <c r="E16" s="45">
        <v>-21569489</v>
      </c>
      <c r="F16" s="45"/>
      <c r="G16" s="45">
        <f>G10-G15</f>
        <v>10251211</v>
      </c>
    </row>
    <row r="17" spans="1:7" ht="24" customHeight="1">
      <c r="A17" s="30" t="s">
        <v>80</v>
      </c>
      <c r="C17" s="28">
        <v>13</v>
      </c>
      <c r="E17" s="48">
        <v>-217016</v>
      </c>
      <c r="F17" s="45"/>
      <c r="G17" s="48">
        <v>-404851</v>
      </c>
    </row>
    <row r="18" spans="1:7" ht="24" customHeight="1">
      <c r="A18" s="18" t="s">
        <v>118</v>
      </c>
      <c r="E18" s="45">
        <f>SUM(E16:E17)</f>
        <v>-21786505</v>
      </c>
      <c r="F18" s="45"/>
      <c r="G18" s="45">
        <f>SUM(G16:G17)</f>
        <v>9846360</v>
      </c>
    </row>
    <row r="19" spans="1:7" ht="24" customHeight="1">
      <c r="A19" s="30" t="s">
        <v>129</v>
      </c>
      <c r="C19" s="28">
        <v>19</v>
      </c>
      <c r="E19" s="48">
        <v>-723307</v>
      </c>
      <c r="F19" s="45"/>
      <c r="G19" s="48">
        <v>2093361</v>
      </c>
    </row>
    <row r="20" spans="1:7" ht="24" customHeight="1">
      <c r="A20" s="18" t="s">
        <v>103</v>
      </c>
      <c r="B20" s="41"/>
      <c r="E20" s="46">
        <f>SUM(E18:E19)</f>
        <v>-22509812</v>
      </c>
      <c r="F20" s="45"/>
      <c r="G20" s="46">
        <f>SUM(G18:G19)</f>
        <v>11939721</v>
      </c>
    </row>
    <row r="21" spans="1:7" ht="24" customHeight="1">
      <c r="A21" s="18"/>
      <c r="B21" s="41"/>
      <c r="E21" s="45"/>
      <c r="F21" s="45"/>
      <c r="G21" s="45"/>
    </row>
    <row r="22" spans="1:7" ht="24" customHeight="1">
      <c r="A22" s="18" t="s">
        <v>95</v>
      </c>
      <c r="B22" s="41"/>
      <c r="E22" s="45"/>
      <c r="F22" s="45"/>
      <c r="G22" s="45"/>
    </row>
    <row r="23" spans="1:7" ht="24" customHeight="1">
      <c r="A23" s="63" t="s">
        <v>88</v>
      </c>
      <c r="B23" s="41"/>
      <c r="E23" s="45"/>
      <c r="F23" s="45"/>
      <c r="G23" s="45"/>
    </row>
    <row r="24" spans="1:7" ht="24" customHeight="1">
      <c r="A24" s="63" t="s">
        <v>89</v>
      </c>
      <c r="B24" s="41"/>
      <c r="E24" s="45"/>
      <c r="F24" s="45"/>
      <c r="G24" s="45"/>
    </row>
    <row r="25" spans="1:7" ht="24" customHeight="1">
      <c r="A25" s="30" t="s">
        <v>107</v>
      </c>
      <c r="B25" s="41"/>
      <c r="E25" s="48">
        <v>0</v>
      </c>
      <c r="F25" s="45"/>
      <c r="G25" s="48">
        <v>4084323</v>
      </c>
    </row>
    <row r="26" spans="1:7" ht="24" customHeight="1">
      <c r="A26" s="18" t="s">
        <v>91</v>
      </c>
      <c r="E26" s="48">
        <v>0</v>
      </c>
      <c r="F26" s="45"/>
      <c r="G26" s="48">
        <f>G25</f>
        <v>4084323</v>
      </c>
    </row>
    <row r="27" spans="1:7" ht="24" customHeight="1" thickBot="1">
      <c r="A27" s="18" t="s">
        <v>92</v>
      </c>
      <c r="E27" s="49">
        <f>SUM(E20,E26)</f>
        <v>-22509812</v>
      </c>
      <c r="F27" s="45"/>
      <c r="G27" s="49">
        <f>SUM(G20,G26)</f>
        <v>16024044</v>
      </c>
    </row>
    <row r="28" spans="1:7" ht="24" customHeight="1" thickTop="1">
      <c r="E28" s="45"/>
      <c r="F28" s="45"/>
      <c r="G28" s="45"/>
    </row>
    <row r="29" spans="1:7" ht="24" customHeight="1">
      <c r="A29" s="18" t="s">
        <v>104</v>
      </c>
      <c r="C29" s="28">
        <v>20</v>
      </c>
    </row>
    <row r="30" spans="1:7" ht="24" customHeight="1" thickBot="1">
      <c r="A30" s="30" t="s">
        <v>105</v>
      </c>
      <c r="B30" s="41"/>
      <c r="C30" s="28"/>
      <c r="E30" s="62">
        <f>E20/121500000</f>
        <v>-0.18526594238683128</v>
      </c>
      <c r="F30" s="62"/>
      <c r="G30" s="62">
        <f>G20/121500000</f>
        <v>9.8269308641975306E-2</v>
      </c>
    </row>
    <row r="31" spans="1:7" ht="24" customHeight="1" thickTop="1">
      <c r="E31" s="22"/>
      <c r="F31" s="40"/>
      <c r="G31" s="22"/>
    </row>
    <row r="32" spans="1:7" ht="24" customHeight="1">
      <c r="A32" s="30" t="s">
        <v>10</v>
      </c>
      <c r="C32" s="38"/>
      <c r="E32" s="40"/>
      <c r="F32" s="40"/>
      <c r="G32" s="40"/>
    </row>
    <row r="33" spans="3:7" ht="24" customHeight="1">
      <c r="C33" s="38"/>
      <c r="E33" s="40"/>
      <c r="F33" s="40"/>
      <c r="G33" s="40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showGridLines="0" view="pageBreakPreview" zoomScale="92" zoomScaleNormal="85" zoomScaleSheetLayoutView="92" workbookViewId="0">
      <selection activeCell="A17" sqref="A17"/>
    </sheetView>
  </sheetViews>
  <sheetFormatPr defaultColWidth="9.44140625" defaultRowHeight="24" customHeight="1"/>
  <cols>
    <col min="1" max="1" width="41" style="1" customWidth="1"/>
    <col min="2" max="2" width="15.5546875" style="1" customWidth="1"/>
    <col min="3" max="3" width="1.44140625" style="1" customWidth="1"/>
    <col min="4" max="4" width="15.5546875" style="1" customWidth="1"/>
    <col min="5" max="5" width="1.44140625" style="1" customWidth="1"/>
    <col min="6" max="6" width="15.5546875" style="1" customWidth="1"/>
    <col min="7" max="7" width="1.44140625" style="1" customWidth="1"/>
    <col min="8" max="8" width="15.5546875" style="1" customWidth="1"/>
    <col min="9" max="9" width="1.44140625" style="1" customWidth="1"/>
    <col min="10" max="10" width="16.44140625" style="1" customWidth="1"/>
    <col min="11" max="11" width="9.44140625" style="1"/>
    <col min="12" max="12" width="22" style="1" customWidth="1"/>
    <col min="13" max="16384" width="9.44140625" style="1"/>
  </cols>
  <sheetData>
    <row r="1" spans="1:10" ht="24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4" customHeight="1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4" customHeight="1">
      <c r="A3" s="66" t="s">
        <v>125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s="2" customFormat="1" ht="24" customHeight="1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s="2" customFormat="1" ht="24" customHeight="1">
      <c r="B5" s="2" t="s">
        <v>109</v>
      </c>
      <c r="F5" s="70" t="s">
        <v>44</v>
      </c>
      <c r="G5" s="70"/>
      <c r="H5" s="70"/>
    </row>
    <row r="6" spans="1:10" s="2" customFormat="1" ht="24" customHeight="1">
      <c r="A6" s="3"/>
      <c r="B6" s="2" t="s">
        <v>110</v>
      </c>
      <c r="F6" s="2" t="s">
        <v>45</v>
      </c>
    </row>
    <row r="7" spans="1:10" s="2" customFormat="1" ht="24" customHeight="1">
      <c r="A7" s="3"/>
      <c r="B7" s="14" t="s">
        <v>49</v>
      </c>
      <c r="D7" s="14" t="s">
        <v>22</v>
      </c>
      <c r="F7" s="14" t="s">
        <v>46</v>
      </c>
      <c r="H7" s="14" t="s">
        <v>47</v>
      </c>
      <c r="J7" s="14" t="s">
        <v>48</v>
      </c>
    </row>
    <row r="8" spans="1:10" s="2" customFormat="1" ht="24" customHeight="1">
      <c r="A8" s="3"/>
    </row>
    <row r="9" spans="1:10" ht="24" customHeight="1">
      <c r="A9" s="4" t="s">
        <v>113</v>
      </c>
      <c r="B9" s="5">
        <v>121500000</v>
      </c>
      <c r="C9" s="5"/>
      <c r="D9" s="5">
        <v>233350000</v>
      </c>
      <c r="E9" s="5"/>
      <c r="F9" s="5">
        <v>12150000</v>
      </c>
      <c r="G9" s="5"/>
      <c r="H9" s="5">
        <v>40424370</v>
      </c>
      <c r="I9" s="5"/>
      <c r="J9" s="5">
        <f>SUM(B9:H9)</f>
        <v>407424370</v>
      </c>
    </row>
    <row r="10" spans="1:10" ht="24" customHeight="1">
      <c r="A10" s="6" t="s">
        <v>90</v>
      </c>
      <c r="B10" s="64">
        <v>0</v>
      </c>
      <c r="C10" s="5"/>
      <c r="D10" s="64">
        <v>0</v>
      </c>
      <c r="E10" s="5"/>
      <c r="F10" s="64">
        <v>0</v>
      </c>
      <c r="G10" s="5"/>
      <c r="H10" s="64">
        <f>PL!G20</f>
        <v>11939721</v>
      </c>
      <c r="I10" s="5"/>
      <c r="J10" s="64">
        <f>SUM(B10:H10)</f>
        <v>11939721</v>
      </c>
    </row>
    <row r="11" spans="1:10" ht="24" customHeight="1">
      <c r="A11" s="6" t="s">
        <v>91</v>
      </c>
      <c r="B11" s="65">
        <v>0</v>
      </c>
      <c r="C11" s="5"/>
      <c r="D11" s="65">
        <v>0</v>
      </c>
      <c r="E11" s="5"/>
      <c r="F11" s="65">
        <v>0</v>
      </c>
      <c r="G11" s="5"/>
      <c r="H11" s="65">
        <v>4084323</v>
      </c>
      <c r="I11" s="5"/>
      <c r="J11" s="65">
        <f>SUM(B11:H11)</f>
        <v>4084323</v>
      </c>
    </row>
    <row r="12" spans="1:10" ht="23.25" customHeight="1">
      <c r="A12" s="6" t="s">
        <v>92</v>
      </c>
      <c r="B12" s="13">
        <f>SUM(B10:B11)</f>
        <v>0</v>
      </c>
      <c r="C12" s="5"/>
      <c r="D12" s="13">
        <f>SUM(D10:D11)</f>
        <v>0</v>
      </c>
      <c r="E12" s="5"/>
      <c r="F12" s="13">
        <f>SUM(F10:F11)</f>
        <v>0</v>
      </c>
      <c r="G12" s="5"/>
      <c r="H12" s="13">
        <f>SUM(H10:H11)</f>
        <v>16024044</v>
      </c>
      <c r="I12" s="5"/>
      <c r="J12" s="13">
        <f>SUM(J10:J11)</f>
        <v>16024044</v>
      </c>
    </row>
    <row r="13" spans="1:10" ht="24" customHeight="1" thickBot="1">
      <c r="A13" s="4" t="s">
        <v>114</v>
      </c>
      <c r="B13" s="7">
        <f>SUM(B9,B12:B12)</f>
        <v>121500000</v>
      </c>
      <c r="C13" s="5"/>
      <c r="D13" s="7">
        <f>SUM(D9,D12:D12)</f>
        <v>233350000</v>
      </c>
      <c r="E13" s="5"/>
      <c r="F13" s="7">
        <f>SUM(F9,F12:F12)</f>
        <v>12150000</v>
      </c>
      <c r="G13" s="5"/>
      <c r="H13" s="7">
        <f>SUM(H9,H12:H12)</f>
        <v>56448414</v>
      </c>
      <c r="I13" s="5"/>
      <c r="J13" s="7">
        <f>SUM(J9,J12:J12)</f>
        <v>423448414</v>
      </c>
    </row>
    <row r="14" spans="1:10" ht="24" customHeight="1" thickTop="1">
      <c r="A14" s="6"/>
      <c r="B14" s="8"/>
      <c r="C14" s="8"/>
      <c r="D14" s="8"/>
      <c r="E14" s="8"/>
      <c r="F14" s="8"/>
      <c r="G14" s="8"/>
      <c r="H14" s="8"/>
      <c r="I14" s="8"/>
      <c r="J14" s="8"/>
    </row>
    <row r="15" spans="1:10" ht="24" customHeight="1">
      <c r="A15" s="4" t="s">
        <v>126</v>
      </c>
      <c r="B15" s="5">
        <v>121500000</v>
      </c>
      <c r="C15" s="5"/>
      <c r="D15" s="5">
        <v>233350000</v>
      </c>
      <c r="E15" s="5"/>
      <c r="F15" s="5">
        <v>12150000</v>
      </c>
      <c r="G15" s="5"/>
      <c r="H15" s="5">
        <v>56448414</v>
      </c>
      <c r="I15" s="5"/>
      <c r="J15" s="5">
        <v>423448414</v>
      </c>
    </row>
    <row r="16" spans="1:10" ht="24" customHeight="1">
      <c r="A16" s="6" t="s">
        <v>134</v>
      </c>
      <c r="B16" s="68">
        <v>0</v>
      </c>
      <c r="C16" s="5"/>
      <c r="D16" s="68">
        <v>0</v>
      </c>
      <c r="E16" s="5"/>
      <c r="F16" s="68">
        <v>0</v>
      </c>
      <c r="G16" s="5"/>
      <c r="H16" s="68">
        <v>-22509812</v>
      </c>
      <c r="I16" s="5"/>
      <c r="J16" s="68">
        <v>-22509812</v>
      </c>
    </row>
    <row r="17" spans="1:10" ht="24" customHeight="1">
      <c r="A17" s="6" t="s">
        <v>91</v>
      </c>
      <c r="B17" s="5">
        <v>0</v>
      </c>
      <c r="C17" s="5"/>
      <c r="D17" s="5">
        <v>0</v>
      </c>
      <c r="E17" s="5"/>
      <c r="F17" s="5">
        <v>0</v>
      </c>
      <c r="G17" s="5"/>
      <c r="H17" s="5">
        <v>-22509812</v>
      </c>
      <c r="I17" s="5"/>
      <c r="J17" s="5">
        <v>-22509812</v>
      </c>
    </row>
    <row r="18" spans="1:10" ht="24" customHeight="1">
      <c r="A18" s="6" t="s">
        <v>130</v>
      </c>
      <c r="B18" s="13">
        <v>0</v>
      </c>
      <c r="C18" s="5"/>
      <c r="D18" s="13">
        <v>0</v>
      </c>
      <c r="E18" s="5"/>
      <c r="F18" s="13">
        <v>0</v>
      </c>
      <c r="G18" s="5"/>
      <c r="H18" s="13">
        <v>-30375000</v>
      </c>
      <c r="I18" s="5"/>
      <c r="J18" s="13">
        <v>-30375000</v>
      </c>
    </row>
    <row r="19" spans="1:10" ht="24" customHeight="1" thickBot="1">
      <c r="A19" s="4" t="s">
        <v>127</v>
      </c>
      <c r="B19" s="7">
        <v>121500000</v>
      </c>
      <c r="C19" s="5"/>
      <c r="D19" s="7">
        <v>233350000</v>
      </c>
      <c r="E19" s="5"/>
      <c r="F19" s="7">
        <v>12150000</v>
      </c>
      <c r="G19" s="5"/>
      <c r="H19" s="7">
        <v>3563602</v>
      </c>
      <c r="I19" s="5"/>
      <c r="J19" s="7">
        <v>370563602</v>
      </c>
    </row>
    <row r="20" spans="1:10" ht="24" customHeight="1" thickTop="1">
      <c r="A20" s="6"/>
      <c r="B20" s="8"/>
      <c r="C20" s="8"/>
      <c r="D20" s="8"/>
      <c r="E20" s="8"/>
      <c r="F20" s="8"/>
      <c r="G20" s="8"/>
      <c r="H20" s="8"/>
      <c r="I20" s="8"/>
      <c r="J20" s="67">
        <f>SUM(J19-BS!E59)</f>
        <v>0</v>
      </c>
    </row>
    <row r="21" spans="1:10" ht="24" customHeight="1">
      <c r="A21" s="6" t="s">
        <v>10</v>
      </c>
      <c r="B21" s="9"/>
      <c r="C21" s="10"/>
      <c r="D21" s="10"/>
      <c r="E21" s="10"/>
      <c r="F21" s="10"/>
      <c r="G21" s="10"/>
      <c r="H21" s="10"/>
    </row>
    <row r="22" spans="1:10" ht="24" customHeight="1">
      <c r="A22" s="11"/>
      <c r="B22" s="9"/>
      <c r="C22" s="10"/>
      <c r="D22" s="10"/>
      <c r="E22" s="10"/>
      <c r="F22" s="10"/>
      <c r="G22" s="10"/>
      <c r="H22" s="10"/>
    </row>
    <row r="23" spans="1:10" ht="24" customHeight="1">
      <c r="A23" s="12"/>
      <c r="B23" s="9"/>
      <c r="C23" s="10"/>
      <c r="D23" s="10"/>
      <c r="E23" s="10"/>
      <c r="F23" s="10"/>
      <c r="G23" s="10"/>
      <c r="H23" s="10"/>
    </row>
    <row r="30" spans="1:10" ht="24" customHeight="1">
      <c r="A30" s="8"/>
    </row>
    <row r="33" spans="1:8" ht="24" customHeight="1">
      <c r="A33" s="6"/>
      <c r="B33" s="6"/>
      <c r="C33" s="6"/>
      <c r="D33" s="6"/>
      <c r="E33" s="6"/>
      <c r="F33" s="6"/>
      <c r="G33" s="6"/>
      <c r="H33" s="6"/>
    </row>
    <row r="34" spans="1:8" ht="24" customHeight="1">
      <c r="A34" s="6"/>
      <c r="B34" s="6"/>
      <c r="C34" s="6"/>
      <c r="D34" s="6"/>
      <c r="E34" s="6"/>
      <c r="F34" s="6"/>
      <c r="G34" s="6"/>
      <c r="H34" s="6"/>
    </row>
    <row r="35" spans="1:8" ht="24" customHeight="1">
      <c r="A35" s="6"/>
      <c r="B35" s="6"/>
      <c r="C35" s="6"/>
      <c r="D35" s="6"/>
      <c r="E35" s="6"/>
      <c r="F35" s="6"/>
      <c r="G35" s="6"/>
      <c r="H35" s="6"/>
    </row>
    <row r="36" spans="1:8" ht="24" customHeight="1">
      <c r="A36" s="6"/>
      <c r="B36" s="6"/>
      <c r="C36" s="6"/>
      <c r="D36" s="6"/>
      <c r="E36" s="6"/>
      <c r="F36" s="6"/>
      <c r="G36" s="6"/>
      <c r="H36" s="6"/>
    </row>
    <row r="37" spans="1:8" ht="24" customHeight="1">
      <c r="A37" s="6"/>
      <c r="B37" s="6"/>
      <c r="C37" s="6"/>
      <c r="D37" s="6"/>
      <c r="E37" s="6"/>
      <c r="F37" s="6"/>
      <c r="G37" s="6"/>
      <c r="H37" s="6"/>
    </row>
    <row r="38" spans="1:8" ht="24" customHeight="1">
      <c r="A38" s="6"/>
      <c r="B38" s="6"/>
      <c r="C38" s="6"/>
      <c r="D38" s="6"/>
      <c r="E38" s="6"/>
      <c r="F38" s="6"/>
      <c r="G38" s="6"/>
      <c r="H38" s="6"/>
    </row>
    <row r="39" spans="1:8" ht="24" customHeight="1">
      <c r="A39" s="6"/>
      <c r="B39" s="6"/>
      <c r="C39" s="6"/>
      <c r="D39" s="6"/>
      <c r="E39" s="6"/>
      <c r="F39" s="6"/>
      <c r="G39" s="6"/>
      <c r="H39" s="6"/>
    </row>
    <row r="40" spans="1:8" ht="24" customHeight="1">
      <c r="A40" s="6"/>
      <c r="B40" s="6"/>
      <c r="C40" s="6"/>
      <c r="D40" s="6"/>
      <c r="E40" s="6"/>
      <c r="F40" s="6"/>
      <c r="G40" s="6"/>
      <c r="H40" s="6"/>
    </row>
    <row r="41" spans="1:8" ht="24" customHeight="1">
      <c r="A41" s="6"/>
      <c r="B41" s="6"/>
      <c r="C41" s="6"/>
      <c r="D41" s="6"/>
      <c r="E41" s="6"/>
      <c r="F41" s="6"/>
      <c r="G41" s="6"/>
      <c r="H41" s="6"/>
    </row>
    <row r="42" spans="1:8" ht="24" customHeight="1">
      <c r="A42" s="6"/>
      <c r="B42" s="6"/>
      <c r="C42" s="6"/>
      <c r="D42" s="6"/>
      <c r="E42" s="6"/>
      <c r="F42" s="6"/>
      <c r="G42" s="6"/>
      <c r="H42" s="6"/>
    </row>
    <row r="43" spans="1:8" ht="24" customHeight="1">
      <c r="A43" s="6"/>
      <c r="B43" s="6"/>
      <c r="C43" s="6"/>
      <c r="D43" s="6"/>
      <c r="E43" s="6"/>
      <c r="F43" s="6"/>
      <c r="G43" s="6"/>
      <c r="H43" s="6"/>
    </row>
    <row r="44" spans="1:8" ht="24" customHeight="1">
      <c r="A44" s="6"/>
      <c r="B44" s="6"/>
      <c r="C44" s="6"/>
      <c r="D44" s="6"/>
      <c r="E44" s="6"/>
      <c r="F44" s="6"/>
      <c r="G44" s="6"/>
      <c r="H44" s="6"/>
    </row>
    <row r="45" spans="1:8" ht="24" customHeight="1">
      <c r="A45" s="6"/>
      <c r="B45" s="6"/>
      <c r="C45" s="6"/>
      <c r="D45" s="6"/>
      <c r="E45" s="6"/>
      <c r="F45" s="6"/>
      <c r="G45" s="6"/>
      <c r="H45" s="6"/>
    </row>
    <row r="46" spans="1:8" ht="24" customHeight="1">
      <c r="A46" s="6"/>
      <c r="B46" s="6"/>
      <c r="C46" s="6"/>
      <c r="D46" s="6"/>
      <c r="E46" s="6"/>
      <c r="F46" s="6"/>
      <c r="G46" s="6"/>
      <c r="H46" s="6"/>
    </row>
    <row r="47" spans="1:8" ht="24" customHeight="1">
      <c r="A47" s="6"/>
      <c r="B47" s="6"/>
      <c r="C47" s="6"/>
      <c r="D47" s="6"/>
      <c r="E47" s="6"/>
      <c r="F47" s="6"/>
      <c r="G47" s="6"/>
      <c r="H47" s="6"/>
    </row>
    <row r="48" spans="1:8" ht="24" customHeight="1">
      <c r="A48" s="6"/>
      <c r="B48" s="6"/>
      <c r="C48" s="6"/>
      <c r="D48" s="6"/>
      <c r="E48" s="6"/>
      <c r="F48" s="6"/>
      <c r="G48" s="6"/>
      <c r="H48" s="6"/>
    </row>
    <row r="58" spans="1:8" ht="24" customHeight="1">
      <c r="A58" s="6"/>
      <c r="B58" s="6"/>
      <c r="C58" s="6"/>
      <c r="D58" s="6"/>
      <c r="E58" s="6"/>
      <c r="F58" s="6"/>
      <c r="G58" s="6"/>
      <c r="H58" s="6"/>
    </row>
    <row r="59" spans="1:8" ht="24" customHeight="1">
      <c r="A59" s="6"/>
      <c r="B59" s="6"/>
      <c r="C59" s="6"/>
      <c r="D59" s="6"/>
      <c r="E59" s="6"/>
      <c r="F59" s="6"/>
      <c r="G59" s="6"/>
      <c r="H59" s="6"/>
    </row>
    <row r="60" spans="1:8" ht="24" customHeight="1">
      <c r="A60" s="6"/>
      <c r="B60" s="6"/>
      <c r="C60" s="6"/>
      <c r="D60" s="6"/>
      <c r="E60" s="6"/>
      <c r="F60" s="6"/>
      <c r="G60" s="6"/>
      <c r="H60" s="6"/>
    </row>
    <row r="61" spans="1:8" ht="24" customHeight="1">
      <c r="A61" s="6"/>
      <c r="B61" s="6"/>
      <c r="C61" s="6"/>
      <c r="D61" s="6"/>
      <c r="E61" s="6"/>
      <c r="F61" s="6"/>
      <c r="G61" s="6"/>
      <c r="H61" s="6"/>
    </row>
    <row r="62" spans="1:8" ht="24" customHeight="1">
      <c r="A62" s="6"/>
      <c r="B62" s="6"/>
      <c r="C62" s="6"/>
      <c r="D62" s="6"/>
      <c r="E62" s="6"/>
      <c r="F62" s="6"/>
      <c r="G62" s="6"/>
      <c r="H62" s="6"/>
    </row>
    <row r="63" spans="1:8" ht="24" customHeight="1">
      <c r="A63" s="6"/>
      <c r="B63" s="6"/>
      <c r="C63" s="6"/>
      <c r="D63" s="6"/>
      <c r="E63" s="6"/>
      <c r="F63" s="6"/>
      <c r="G63" s="6"/>
      <c r="H63" s="6"/>
    </row>
    <row r="64" spans="1:8" ht="24" customHeight="1">
      <c r="A64" s="6"/>
      <c r="B64" s="6"/>
      <c r="C64" s="6"/>
      <c r="D64" s="6"/>
      <c r="E64" s="6"/>
      <c r="F64" s="6"/>
      <c r="G64" s="6"/>
      <c r="H64" s="6"/>
    </row>
    <row r="65" spans="1:8" ht="24" customHeight="1">
      <c r="A65" s="6"/>
      <c r="B65" s="6"/>
      <c r="C65" s="6"/>
      <c r="D65" s="6"/>
      <c r="E65" s="6"/>
      <c r="F65" s="6"/>
      <c r="G65" s="6"/>
      <c r="H65" s="6"/>
    </row>
    <row r="66" spans="1:8" ht="24" customHeight="1">
      <c r="A66" s="6"/>
      <c r="B66" s="6"/>
      <c r="C66" s="6"/>
      <c r="D66" s="6"/>
      <c r="E66" s="6"/>
      <c r="F66" s="6"/>
      <c r="G66" s="6"/>
      <c r="H66" s="6"/>
    </row>
    <row r="67" spans="1:8" ht="24" customHeight="1">
      <c r="A67" s="6"/>
      <c r="B67" s="6"/>
      <c r="C67" s="6"/>
      <c r="D67" s="6"/>
      <c r="E67" s="6"/>
      <c r="F67" s="6"/>
      <c r="G67" s="6"/>
      <c r="H67" s="6"/>
    </row>
    <row r="68" spans="1:8" ht="24" customHeight="1">
      <c r="A68" s="6"/>
      <c r="B68" s="6"/>
      <c r="C68" s="6"/>
      <c r="D68" s="6"/>
      <c r="E68" s="6"/>
      <c r="F68" s="6"/>
      <c r="G68" s="6"/>
      <c r="H68" s="8"/>
    </row>
  </sheetData>
  <mergeCells count="2">
    <mergeCell ref="A4:J4"/>
    <mergeCell ref="F5:H5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62"/>
  <sheetViews>
    <sheetView showGridLines="0" view="pageBreakPreview" zoomScale="99" zoomScaleNormal="90" zoomScaleSheetLayoutView="99" workbookViewId="0">
      <selection activeCell="E39" sqref="E39"/>
    </sheetView>
  </sheetViews>
  <sheetFormatPr defaultColWidth="10.5546875" defaultRowHeight="24" customHeight="1"/>
  <cols>
    <col min="1" max="1" width="54" style="30" customWidth="1"/>
    <col min="2" max="2" width="5.109375" style="21" customWidth="1"/>
    <col min="3" max="3" width="8.5546875" style="30" customWidth="1"/>
    <col min="4" max="4" width="1.5546875" style="21" customWidth="1"/>
    <col min="5" max="5" width="16.5546875" style="21" customWidth="1"/>
    <col min="6" max="6" width="1.44140625" style="21" customWidth="1"/>
    <col min="7" max="7" width="16.5546875" style="21" customWidth="1"/>
    <col min="8" max="8" width="13.5546875" style="21" bestFit="1" customWidth="1"/>
    <col min="9" max="16384" width="10.5546875" style="21"/>
  </cols>
  <sheetData>
    <row r="1" spans="1:7" s="41" customFormat="1" ht="24" customHeight="1">
      <c r="A1" s="18" t="s">
        <v>0</v>
      </c>
      <c r="B1" s="42"/>
      <c r="C1" s="43"/>
      <c r="D1" s="23"/>
      <c r="E1" s="23"/>
      <c r="F1" s="23"/>
      <c r="G1" s="23"/>
    </row>
    <row r="2" spans="1:7" s="41" customFormat="1" ht="24" customHeight="1">
      <c r="A2" s="18" t="s">
        <v>83</v>
      </c>
      <c r="B2" s="42"/>
      <c r="C2" s="43"/>
      <c r="D2" s="23"/>
      <c r="E2" s="23"/>
      <c r="F2" s="23"/>
      <c r="G2" s="23"/>
    </row>
    <row r="3" spans="1:7" s="41" customFormat="1" ht="24" customHeight="1">
      <c r="A3" s="18" t="s">
        <v>125</v>
      </c>
      <c r="B3" s="23"/>
      <c r="C3" s="43"/>
      <c r="D3" s="23"/>
      <c r="E3" s="23"/>
      <c r="F3" s="23"/>
      <c r="G3" s="23"/>
    </row>
    <row r="4" spans="1:7" s="41" customFormat="1" ht="24" customHeight="1">
      <c r="B4" s="23"/>
      <c r="C4" s="43"/>
      <c r="D4" s="23"/>
      <c r="E4" s="23"/>
      <c r="F4" s="23"/>
      <c r="G4" s="24" t="s">
        <v>1</v>
      </c>
    </row>
    <row r="5" spans="1:7" ht="24" customHeight="1">
      <c r="C5" s="26"/>
      <c r="E5" s="26">
        <v>2024</v>
      </c>
      <c r="F5" s="44"/>
      <c r="G5" s="26">
        <v>2023</v>
      </c>
    </row>
    <row r="6" spans="1:7" s="50" customFormat="1" ht="24" customHeight="1">
      <c r="A6" s="18" t="s">
        <v>51</v>
      </c>
      <c r="C6" s="51"/>
      <c r="E6" s="52"/>
      <c r="F6" s="52"/>
      <c r="G6" s="52"/>
    </row>
    <row r="7" spans="1:7" ht="24" customHeight="1">
      <c r="A7" s="30" t="s">
        <v>99</v>
      </c>
      <c r="C7" s="20"/>
      <c r="E7" s="45">
        <f>PL!E18</f>
        <v>-21786505</v>
      </c>
      <c r="F7" s="22"/>
      <c r="G7" s="22">
        <f>PL!G18</f>
        <v>9846360</v>
      </c>
    </row>
    <row r="8" spans="1:7" ht="24" customHeight="1">
      <c r="A8" s="30" t="s">
        <v>120</v>
      </c>
      <c r="C8" s="20"/>
      <c r="E8" s="22"/>
      <c r="F8" s="22"/>
      <c r="G8" s="22"/>
    </row>
    <row r="9" spans="1:7" ht="24" customHeight="1">
      <c r="A9" s="30" t="s">
        <v>84</v>
      </c>
      <c r="C9" s="20"/>
      <c r="E9" s="22"/>
      <c r="F9" s="22"/>
      <c r="G9" s="22"/>
    </row>
    <row r="10" spans="1:7" ht="24" customHeight="1">
      <c r="A10" s="30" t="s">
        <v>34</v>
      </c>
      <c r="E10" s="45">
        <v>20306183</v>
      </c>
      <c r="F10" s="45"/>
      <c r="G10" s="45">
        <v>20209913</v>
      </c>
    </row>
    <row r="11" spans="1:7" ht="24" customHeight="1">
      <c r="A11" s="30" t="s">
        <v>131</v>
      </c>
      <c r="E11" s="45">
        <v>175450</v>
      </c>
      <c r="F11" s="45"/>
      <c r="G11" s="45">
        <v>-349155</v>
      </c>
    </row>
    <row r="12" spans="1:7" ht="24" customHeight="1">
      <c r="A12" s="30" t="s">
        <v>111</v>
      </c>
      <c r="E12" s="45">
        <v>-2241086</v>
      </c>
      <c r="F12" s="45"/>
      <c r="G12" s="45">
        <v>4549027</v>
      </c>
    </row>
    <row r="13" spans="1:7" ht="24" customHeight="1">
      <c r="A13" s="30" t="s">
        <v>119</v>
      </c>
      <c r="E13" s="45">
        <v>-247</v>
      </c>
      <c r="F13" s="45"/>
      <c r="G13" s="45">
        <v>145181</v>
      </c>
    </row>
    <row r="14" spans="1:7" ht="24" customHeight="1">
      <c r="A14" s="30" t="s">
        <v>35</v>
      </c>
      <c r="E14" s="45">
        <v>4151618</v>
      </c>
      <c r="F14" s="45"/>
      <c r="G14" s="45">
        <v>5769627</v>
      </c>
    </row>
    <row r="15" spans="1:7" ht="24" customHeight="1">
      <c r="A15" s="30" t="s">
        <v>135</v>
      </c>
      <c r="E15" s="45">
        <v>1580949</v>
      </c>
      <c r="F15" s="45"/>
      <c r="G15" s="45">
        <v>0</v>
      </c>
    </row>
    <row r="16" spans="1:7" ht="24" customHeight="1">
      <c r="A16" s="30" t="s">
        <v>115</v>
      </c>
      <c r="E16" s="45">
        <v>187933</v>
      </c>
      <c r="F16" s="45"/>
      <c r="G16" s="45">
        <v>219439</v>
      </c>
    </row>
    <row r="17" spans="1:7" ht="24" customHeight="1">
      <c r="A17" s="30" t="s">
        <v>36</v>
      </c>
      <c r="E17" s="45">
        <v>-1396448</v>
      </c>
      <c r="F17" s="45"/>
      <c r="G17" s="45">
        <v>-567609</v>
      </c>
    </row>
    <row r="18" spans="1:7" ht="24" customHeight="1">
      <c r="A18" s="30" t="s">
        <v>87</v>
      </c>
      <c r="E18" s="48">
        <v>217016</v>
      </c>
      <c r="F18" s="45"/>
      <c r="G18" s="48">
        <v>404851</v>
      </c>
    </row>
    <row r="19" spans="1:7" ht="24" customHeight="1">
      <c r="A19" s="30" t="s">
        <v>106</v>
      </c>
      <c r="F19" s="29"/>
      <c r="G19" s="29"/>
    </row>
    <row r="20" spans="1:7" ht="24" customHeight="1">
      <c r="A20" s="30" t="s">
        <v>37</v>
      </c>
      <c r="E20" s="29">
        <f>SUM(E7:E18)</f>
        <v>1194863</v>
      </c>
      <c r="F20" s="29"/>
      <c r="G20" s="29">
        <f>SUM(G7:G18)</f>
        <v>40227634</v>
      </c>
    </row>
    <row r="21" spans="1:7" ht="24" customHeight="1">
      <c r="A21" s="30" t="s">
        <v>72</v>
      </c>
      <c r="F21" s="29"/>
      <c r="G21" s="29"/>
    </row>
    <row r="22" spans="1:7" ht="24" customHeight="1">
      <c r="A22" s="30" t="s">
        <v>59</v>
      </c>
      <c r="E22" s="29">
        <v>64155788</v>
      </c>
      <c r="F22" s="45"/>
      <c r="G22" s="45">
        <v>-45668218</v>
      </c>
    </row>
    <row r="23" spans="1:7" ht="24" customHeight="1">
      <c r="A23" s="30" t="s">
        <v>38</v>
      </c>
      <c r="E23" s="45">
        <v>186166</v>
      </c>
      <c r="F23" s="45"/>
      <c r="G23" s="45">
        <v>-355041</v>
      </c>
    </row>
    <row r="24" spans="1:7" ht="24" customHeight="1">
      <c r="A24" s="30" t="s">
        <v>39</v>
      </c>
      <c r="E24" s="45">
        <v>490477</v>
      </c>
      <c r="F24" s="45"/>
      <c r="G24" s="45">
        <v>434453</v>
      </c>
    </row>
    <row r="25" spans="1:7" ht="24" customHeight="1">
      <c r="A25" s="30" t="s">
        <v>40</v>
      </c>
      <c r="E25" s="45"/>
      <c r="F25" s="45"/>
    </row>
    <row r="26" spans="1:7" ht="24" customHeight="1">
      <c r="A26" s="30" t="s">
        <v>66</v>
      </c>
      <c r="E26" s="45">
        <v>-42643216</v>
      </c>
      <c r="F26" s="45"/>
      <c r="G26" s="45">
        <v>32984686</v>
      </c>
    </row>
    <row r="27" spans="1:7" ht="24" customHeight="1">
      <c r="A27" s="30" t="s">
        <v>101</v>
      </c>
      <c r="E27" s="45">
        <v>-7389422</v>
      </c>
      <c r="F27"/>
      <c r="G27" s="45">
        <v>11345624</v>
      </c>
    </row>
    <row r="28" spans="1:7" ht="24" customHeight="1">
      <c r="A28" s="30" t="s">
        <v>41</v>
      </c>
      <c r="E28" s="21">
        <v>-336654</v>
      </c>
      <c r="F28"/>
      <c r="G28" s="21">
        <v>618541</v>
      </c>
    </row>
    <row r="29" spans="1:7" ht="24" customHeight="1">
      <c r="A29" s="30" t="s">
        <v>112</v>
      </c>
      <c r="E29" s="48">
        <v>-11277121</v>
      </c>
      <c r="F29" s="45"/>
      <c r="G29" s="48">
        <v>-3991175</v>
      </c>
    </row>
    <row r="30" spans="1:7" ht="24" customHeight="1">
      <c r="A30" s="30" t="s">
        <v>76</v>
      </c>
      <c r="E30" s="45">
        <f>SUM(E20:E29)</f>
        <v>4380881</v>
      </c>
      <c r="F30" s="29"/>
      <c r="G30" s="45">
        <f>SUM(G20:G29)</f>
        <v>35596504</v>
      </c>
    </row>
    <row r="31" spans="1:7" ht="24" customHeight="1">
      <c r="A31" s="30" t="s">
        <v>81</v>
      </c>
      <c r="E31" s="45">
        <v>-217016</v>
      </c>
      <c r="F31" s="45"/>
      <c r="G31" s="45">
        <v>-404851</v>
      </c>
    </row>
    <row r="32" spans="1:7" ht="24" customHeight="1">
      <c r="A32" s="53" t="s">
        <v>70</v>
      </c>
      <c r="B32" s="41"/>
      <c r="C32" s="20"/>
      <c r="E32" s="48">
        <v>-10163</v>
      </c>
      <c r="F32" s="45"/>
      <c r="G32" s="48">
        <v>-5034</v>
      </c>
    </row>
    <row r="33" spans="1:7" ht="24" customHeight="1">
      <c r="A33" s="54" t="s">
        <v>116</v>
      </c>
      <c r="B33" s="41"/>
      <c r="C33" s="20"/>
      <c r="E33" s="48">
        <f>SUM(E30:E32)</f>
        <v>4153702</v>
      </c>
      <c r="F33" s="55"/>
      <c r="G33" s="48">
        <f>SUM(G30:G32)</f>
        <v>35186619</v>
      </c>
    </row>
    <row r="34" spans="1:7" ht="24" customHeight="1">
      <c r="A34" s="53"/>
      <c r="B34" s="41"/>
      <c r="C34" s="20"/>
    </row>
    <row r="35" spans="1:7" ht="24" customHeight="1">
      <c r="A35" s="53" t="s">
        <v>10</v>
      </c>
      <c r="B35" s="41"/>
      <c r="C35" s="20"/>
    </row>
    <row r="36" spans="1:7" s="41" customFormat="1" ht="24" customHeight="1">
      <c r="A36" s="18" t="s">
        <v>0</v>
      </c>
      <c r="B36" s="42"/>
      <c r="C36" s="43"/>
      <c r="D36" s="23"/>
      <c r="E36" s="23"/>
      <c r="F36" s="23"/>
      <c r="G36" s="23"/>
    </row>
    <row r="37" spans="1:7" s="41" customFormat="1" ht="24" customHeight="1">
      <c r="A37" s="18" t="s">
        <v>85</v>
      </c>
      <c r="B37" s="42"/>
      <c r="C37" s="43"/>
      <c r="D37" s="23"/>
      <c r="E37" s="23"/>
      <c r="F37" s="23"/>
      <c r="G37" s="23"/>
    </row>
    <row r="38" spans="1:7" s="41" customFormat="1" ht="24" customHeight="1">
      <c r="A38" s="18" t="s">
        <v>125</v>
      </c>
      <c r="B38" s="23"/>
      <c r="C38" s="43"/>
      <c r="D38" s="23"/>
      <c r="E38" s="23"/>
      <c r="F38" s="23"/>
      <c r="G38" s="23"/>
    </row>
    <row r="39" spans="1:7" s="41" customFormat="1" ht="24" customHeight="1">
      <c r="B39" s="23"/>
      <c r="C39" s="43"/>
      <c r="D39" s="23"/>
      <c r="E39" s="23"/>
      <c r="F39" s="23"/>
      <c r="G39" s="24" t="s">
        <v>1</v>
      </c>
    </row>
    <row r="40" spans="1:7" ht="24" customHeight="1">
      <c r="C40" s="26"/>
      <c r="E40" s="26">
        <v>2024</v>
      </c>
      <c r="F40" s="44"/>
      <c r="G40" s="26">
        <v>2023</v>
      </c>
    </row>
    <row r="41" spans="1:7" ht="24" customHeight="1">
      <c r="A41" s="18" t="s">
        <v>50</v>
      </c>
      <c r="B41" s="50"/>
      <c r="C41" s="20"/>
      <c r="E41" s="40"/>
      <c r="F41" s="40"/>
      <c r="G41" s="40"/>
    </row>
    <row r="42" spans="1:7" ht="24" customHeight="1">
      <c r="A42" s="30" t="s">
        <v>138</v>
      </c>
      <c r="B42" s="50"/>
      <c r="C42" s="20"/>
      <c r="E42" s="40">
        <v>-9603541</v>
      </c>
      <c r="F42" s="40"/>
      <c r="G42" s="40">
        <v>-144251</v>
      </c>
    </row>
    <row r="43" spans="1:7" ht="24" customHeight="1">
      <c r="A43" s="30" t="s">
        <v>139</v>
      </c>
      <c r="B43" s="50"/>
      <c r="C43" s="20"/>
      <c r="E43" s="21">
        <v>500000</v>
      </c>
      <c r="G43" s="21">
        <v>0</v>
      </c>
    </row>
    <row r="44" spans="1:7" ht="24" customHeight="1">
      <c r="A44" s="30" t="s">
        <v>121</v>
      </c>
      <c r="C44" s="20"/>
    </row>
    <row r="45" spans="1:7" ht="24" customHeight="1">
      <c r="A45" s="30" t="s">
        <v>122</v>
      </c>
      <c r="C45" s="20"/>
      <c r="E45" s="45">
        <v>-2531444</v>
      </c>
      <c r="F45" s="45"/>
      <c r="G45" s="45">
        <v>-8206823</v>
      </c>
    </row>
    <row r="46" spans="1:7" ht="24" customHeight="1">
      <c r="A46" s="30" t="s">
        <v>71</v>
      </c>
      <c r="C46" s="20"/>
      <c r="E46" s="45">
        <v>13280</v>
      </c>
      <c r="F46" s="45"/>
      <c r="G46" s="45">
        <v>4108543</v>
      </c>
    </row>
    <row r="47" spans="1:7" ht="24" customHeight="1">
      <c r="A47" s="30" t="s">
        <v>82</v>
      </c>
      <c r="C47" s="20"/>
      <c r="E47" s="45">
        <v>951711</v>
      </c>
      <c r="F47" s="45"/>
      <c r="G47" s="45">
        <v>500126</v>
      </c>
    </row>
    <row r="48" spans="1:7" ht="24" customHeight="1">
      <c r="A48" s="18" t="s">
        <v>74</v>
      </c>
      <c r="C48" s="20"/>
      <c r="E48" s="46">
        <f>SUM(E42:E47)</f>
        <v>-10669994</v>
      </c>
      <c r="F48" s="45"/>
      <c r="G48" s="46">
        <f>SUM(G42:G47)</f>
        <v>-3742405</v>
      </c>
    </row>
    <row r="49" spans="1:7" ht="24" customHeight="1">
      <c r="A49" s="18" t="s">
        <v>73</v>
      </c>
      <c r="B49" s="50"/>
      <c r="C49" s="20"/>
      <c r="E49" s="45"/>
      <c r="F49" s="45"/>
      <c r="G49" s="45"/>
    </row>
    <row r="50" spans="1:7" ht="24" customHeight="1">
      <c r="A50" s="30" t="s">
        <v>108</v>
      </c>
      <c r="B50" s="50"/>
      <c r="C50" s="20"/>
      <c r="E50" s="45">
        <v>-2025169</v>
      </c>
      <c r="F50" s="45"/>
      <c r="G50" s="45">
        <v>-3750298</v>
      </c>
    </row>
    <row r="51" spans="1:7" ht="24" customHeight="1">
      <c r="A51" s="30" t="s">
        <v>67</v>
      </c>
      <c r="B51" s="41"/>
      <c r="C51" s="20"/>
      <c r="E51" s="56">
        <v>-30375000</v>
      </c>
      <c r="F51" s="45"/>
      <c r="G51" s="56">
        <v>0</v>
      </c>
    </row>
    <row r="52" spans="1:7" ht="24" customHeight="1">
      <c r="A52" s="18" t="s">
        <v>42</v>
      </c>
      <c r="B52" s="41"/>
      <c r="C52" s="20"/>
      <c r="E52" s="46">
        <f>SUM(E50:E51)</f>
        <v>-32400169</v>
      </c>
      <c r="F52" s="45"/>
      <c r="G52" s="46">
        <f>SUM(G50:G51)</f>
        <v>-3750298</v>
      </c>
    </row>
    <row r="53" spans="1:7" ht="24" customHeight="1">
      <c r="A53" s="18" t="s">
        <v>132</v>
      </c>
      <c r="C53" s="20"/>
      <c r="E53" s="45">
        <f>E52+E48+E33</f>
        <v>-38916461</v>
      </c>
      <c r="F53" s="45"/>
      <c r="G53" s="45">
        <f>G52+G48+G33</f>
        <v>27693916</v>
      </c>
    </row>
    <row r="54" spans="1:7" ht="24" customHeight="1">
      <c r="A54" s="54" t="s">
        <v>93</v>
      </c>
      <c r="B54" s="41"/>
      <c r="C54" s="20"/>
      <c r="E54" s="48">
        <v>118862064</v>
      </c>
      <c r="F54" s="45"/>
      <c r="G54" s="48">
        <v>91168148</v>
      </c>
    </row>
    <row r="55" spans="1:7" ht="24" customHeight="1" thickBot="1">
      <c r="A55" s="54" t="s">
        <v>94</v>
      </c>
      <c r="B55" s="41"/>
      <c r="C55" s="20"/>
      <c r="E55" s="49">
        <f>SUM(E53:E54)</f>
        <v>79945603</v>
      </c>
      <c r="F55" s="45"/>
      <c r="G55" s="49">
        <f>SUM(G53:G54)</f>
        <v>118862064</v>
      </c>
    </row>
    <row r="56" spans="1:7" ht="24" customHeight="1" thickTop="1">
      <c r="C56" s="20"/>
      <c r="E56" s="45">
        <f>E55-BS!E8</f>
        <v>0</v>
      </c>
      <c r="F56" s="45"/>
      <c r="G56" s="45"/>
    </row>
    <row r="57" spans="1:7" ht="24" customHeight="1">
      <c r="A57" s="18" t="s">
        <v>86</v>
      </c>
      <c r="C57" s="20"/>
      <c r="E57" s="22"/>
      <c r="F57" s="22"/>
      <c r="G57" s="22"/>
    </row>
    <row r="58" spans="1:7" ht="24" customHeight="1">
      <c r="A58" s="30" t="s">
        <v>60</v>
      </c>
      <c r="C58" s="20"/>
      <c r="E58" s="22"/>
      <c r="F58" s="22"/>
      <c r="G58" s="22"/>
    </row>
    <row r="59" spans="1:7" ht="24" customHeight="1">
      <c r="A59" s="30" t="s">
        <v>123</v>
      </c>
      <c r="C59" s="20"/>
      <c r="E59" s="22">
        <v>861518.66355140181</v>
      </c>
      <c r="F59" s="22"/>
      <c r="G59" s="22">
        <v>595833</v>
      </c>
    </row>
    <row r="60" spans="1:7" ht="24" customHeight="1">
      <c r="A60" s="30" t="s">
        <v>100</v>
      </c>
      <c r="C60" s="20"/>
      <c r="E60" s="45">
        <v>0</v>
      </c>
      <c r="F60" s="22"/>
      <c r="G60" s="45">
        <v>11550858</v>
      </c>
    </row>
    <row r="61" spans="1:7" ht="24" customHeight="1">
      <c r="C61" s="20"/>
      <c r="E61" s="22"/>
      <c r="F61" s="22"/>
      <c r="G61" s="22"/>
    </row>
    <row r="62" spans="1:7" ht="24" customHeight="1">
      <c r="A62" s="53" t="s">
        <v>43</v>
      </c>
      <c r="B62" s="41"/>
      <c r="C62" s="20"/>
    </row>
  </sheetData>
  <printOptions horizontalCentered="1"/>
  <pageMargins left="0.78740157480314965" right="0.39370078740157483" top="0.78740157480314965" bottom="0.31496062992125984" header="0.31496062992125984" footer="0.31496062992125984"/>
  <pageSetup paperSize="9" scale="86" fitToHeight="6" orientation="portrait" r:id="rId1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2025-02-27T10:45:49Z</cp:lastPrinted>
  <dcterms:created xsi:type="dcterms:W3CDTF">2011-05-02T09:04:56Z</dcterms:created>
  <dcterms:modified xsi:type="dcterms:W3CDTF">2025-02-27T11:32:40Z</dcterms:modified>
</cp:coreProperties>
</file>