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Q3'2023\SET\"/>
    </mc:Choice>
  </mc:AlternateContent>
  <xr:revisionPtr revIDLastSave="0" documentId="13_ncr:1_{27592F94-026F-483D-A927-B923A20B3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BS!$A$1:$G$74</definedName>
    <definedName name="_xlnm.Print_Area" localSheetId="2">CE!$A$1:$J$19</definedName>
    <definedName name="_xlnm.Print_Area" localSheetId="3">CF!$A$1:$G$62</definedName>
    <definedName name="_xlnm.Print_Area" localSheetId="1">PL!$A$1:$G$58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6" l="1"/>
  <c r="G64" i="6"/>
  <c r="G62" i="6"/>
  <c r="G61" i="6"/>
  <c r="G59" i="6"/>
  <c r="G44" i="6"/>
  <c r="G45" i="6" s="1"/>
  <c r="E44" i="6"/>
  <c r="G40" i="6"/>
  <c r="E40" i="6"/>
  <c r="G23" i="6"/>
  <c r="G22" i="6"/>
  <c r="E22" i="6"/>
  <c r="G16" i="6"/>
  <c r="E16" i="6"/>
  <c r="E23" i="6" s="1"/>
  <c r="E45" i="6" l="1"/>
  <c r="G66" i="6"/>
  <c r="G67" i="6" s="1"/>
  <c r="G68" i="6" s="1"/>
  <c r="G52" i="8" l="1"/>
  <c r="G48" i="8"/>
  <c r="G45" i="4"/>
  <c r="G40" i="4"/>
  <c r="G16" i="4"/>
  <c r="G11" i="4"/>
  <c r="G46" i="4" l="1"/>
  <c r="G48" i="4" s="1"/>
  <c r="G50" i="4" s="1"/>
  <c r="G52" i="4" s="1"/>
  <c r="G55" i="4" s="1"/>
  <c r="H11" i="2"/>
  <c r="G17" i="4"/>
  <c r="G19" i="4" s="1"/>
  <c r="G21" i="4" s="1"/>
  <c r="G23" i="4" s="1"/>
  <c r="G26" i="4" s="1"/>
  <c r="E48" i="8"/>
  <c r="E54" i="8"/>
  <c r="E52" i="8"/>
  <c r="G8" i="8" l="1"/>
  <c r="G20" i="8" s="1"/>
  <c r="G31" i="8" s="1"/>
  <c r="G34" i="8" s="1"/>
  <c r="G53" i="8" s="1"/>
  <c r="G55" i="8" s="1"/>
  <c r="E11" i="4"/>
  <c r="E16" i="4"/>
  <c r="E40" i="4"/>
  <c r="E45" i="4"/>
  <c r="E46" i="4" l="1"/>
  <c r="E48" i="4" s="1"/>
  <c r="E8" i="8" s="1"/>
  <c r="E20" i="8" s="1"/>
  <c r="E17" i="4"/>
  <c r="E31" i="8" l="1"/>
  <c r="E34" i="8" s="1"/>
  <c r="E53" i="8" s="1"/>
  <c r="E55" i="8" s="1"/>
  <c r="E56" i="8" s="1"/>
  <c r="E19" i="4"/>
  <c r="E21" i="4" s="1"/>
  <c r="E23" i="4" s="1"/>
  <c r="E26" i="4" s="1"/>
  <c r="E50" i="4"/>
  <c r="E52" i="4" s="1"/>
  <c r="E55" i="4" s="1"/>
  <c r="J15" i="2"/>
  <c r="B17" i="2"/>
  <c r="E61" i="6" l="1"/>
  <c r="E59" i="6"/>
  <c r="J12" i="2"/>
  <c r="J11" i="2"/>
  <c r="J10" i="2"/>
  <c r="J13" i="2" l="1"/>
  <c r="H13" i="2" l="1"/>
  <c r="B13" i="2" l="1"/>
  <c r="D17" i="2" l="1"/>
  <c r="E62" i="6" s="1"/>
  <c r="F17" i="2"/>
  <c r="E64" i="6" s="1"/>
  <c r="H16" i="2" l="1"/>
  <c r="J16" i="2" s="1"/>
  <c r="J17" i="2" s="1"/>
  <c r="F13" i="2"/>
  <c r="D13" i="2"/>
  <c r="H17" i="2" l="1"/>
  <c r="E65" i="6" s="1"/>
  <c r="E66" i="6" s="1"/>
  <c r="E67" i="6" s="1"/>
  <c r="E68" i="6" s="1"/>
  <c r="J18" i="2" l="1"/>
</calcChain>
</file>

<file path=xl/sharedStrings.xml><?xml version="1.0" encoding="utf-8"?>
<sst xmlns="http://schemas.openxmlformats.org/spreadsheetml/2006/main" count="206" uniqueCount="137">
  <si>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</si>
  <si>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</si>
  <si>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</si>
  <si>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</si>
  <si>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</si>
  <si>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</si>
  <si>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</si>
  <si>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</si>
  <si>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</si>
  <si>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</si>
  <si>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</si>
  <si>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</si>
  <si>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</si>
  <si>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</si>
  <si>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</si>
  <si>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</si>
  <si>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</si>
  <si>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</si>
  <si>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</si>
  <si>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</si>
  <si>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</si>
  <si>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</si>
  <si>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</si>
  <si>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</si>
  <si>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</si>
  <si>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</si>
  <si>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</si>
  <si>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</si>
  <si>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</si>
  <si>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</si>
  <si>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</si>
  <si>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</si>
  <si>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</si>
  <si>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</si>
  <si>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</si>
  <si>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</si>
  <si>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</si>
  <si>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</si>
  <si>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</si>
  <si>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</si>
  <si>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</si>
  <si>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</si>
  <si>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</si>
  <si>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</si>
  <si>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</si>
  <si>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</si>
  <si>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</si>
  <si>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</si>
  <si>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</si>
  <si>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</si>
  <si>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</si>
  <si>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</si>
  <si>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</si>
  <si>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</si>
  <si>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</si>
  <si>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</si>
  <si>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</si>
  <si>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</si>
  <si>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</si>
  <si>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</si>
  <si>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</si>
  <si>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</si>
  <si>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</si>
  <si>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</si>
  <si>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</si>
  <si>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</si>
  <si>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</si>
  <si>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</si>
  <si>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</si>
  <si>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</si>
  <si>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</si>
  <si>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</si>
  <si>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</si>
  <si>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</si>
  <si>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</si>
  <si>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</si>
  <si>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</si>
  <si>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</si>
  <si>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</si>
  <si>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</si>
  <si>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</si>
  <si>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</si>
  <si>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</si>
  <si>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Operating assets (increase) decrease</t>
  </si>
  <si>
    <t>Cash flows from (used in) financing activities</t>
  </si>
  <si>
    <t xml:space="preserve">   Issued and fully paid-up</t>
  </si>
  <si>
    <t>Net cash flows used in investing activities</t>
  </si>
  <si>
    <t>Other non-current financial assets</t>
  </si>
  <si>
    <t>Long-term lease liabilities, net of current portion</t>
  </si>
  <si>
    <t>Net cash flows from operating activities</t>
  </si>
  <si>
    <t>Cash flows from operating activities</t>
  </si>
  <si>
    <t>Selling and distribution expenses</t>
  </si>
  <si>
    <t>Sales and service income</t>
  </si>
  <si>
    <t>Other current financial assets - fixed deposit</t>
  </si>
  <si>
    <t>Current portion of lease liabilities</t>
  </si>
  <si>
    <t>Finance cost</t>
  </si>
  <si>
    <t xml:space="preserve">   Reversal of expected credit loss</t>
  </si>
  <si>
    <t xml:space="preserve">   Cash paid for interest expenses</t>
  </si>
  <si>
    <t>Cash received from interest income</t>
  </si>
  <si>
    <t xml:space="preserve">   Accounts payable on asset acquisition</t>
  </si>
  <si>
    <t xml:space="preserve">   Assets under lease contracts</t>
  </si>
  <si>
    <t>Increase in other current financial assets - fixed deposit</t>
  </si>
  <si>
    <t>Cash flow statement</t>
  </si>
  <si>
    <t xml:space="preserve">   net cash provided by (paid from) operating activities</t>
  </si>
  <si>
    <t xml:space="preserve">   Cash paid for provision for long-term employee benefits</t>
  </si>
  <si>
    <t>Cash flow statement (continued)</t>
  </si>
  <si>
    <t>Supplemental cash flow information</t>
  </si>
  <si>
    <t>Payment of lease liabilities</t>
  </si>
  <si>
    <t xml:space="preserve">   Finance cost</t>
  </si>
  <si>
    <t>Profit (loss) for the period</t>
  </si>
  <si>
    <t>Basic earnings (loss) per share</t>
  </si>
  <si>
    <t xml:space="preserve">   Unrealised exchange gain</t>
  </si>
  <si>
    <t>Balance as at 1 January 2022</t>
  </si>
  <si>
    <t>Balance as at 30 September 2022</t>
  </si>
  <si>
    <t>Advance received from customers</t>
  </si>
  <si>
    <t xml:space="preserve">   Advance received from customers</t>
  </si>
  <si>
    <t>Earnings (loss) per share</t>
  </si>
  <si>
    <t>Profit (loss) before tax</t>
  </si>
  <si>
    <t xml:space="preserve">Adjustments to reconcile profit (loss) before tax to </t>
  </si>
  <si>
    <t xml:space="preserve">   Other non-current financial assets</t>
  </si>
  <si>
    <t xml:space="preserve">Income tax benefits </t>
  </si>
  <si>
    <t xml:space="preserve">   Reduce cost of inventory to net realisable value</t>
  </si>
  <si>
    <t>Operating profit (loss)</t>
  </si>
  <si>
    <t xml:space="preserve">Profit (loss) before income tax </t>
  </si>
  <si>
    <t xml:space="preserve">Profit (loss) from operating activities before </t>
  </si>
  <si>
    <t>As at 30 September 2023</t>
  </si>
  <si>
    <t>30 September 2023</t>
  </si>
  <si>
    <t>For the nine-month period ended 30 September 2023</t>
  </si>
  <si>
    <t>Balance as at 1 January 2023</t>
  </si>
  <si>
    <t>Balance as at 30 September 2023</t>
  </si>
  <si>
    <t>For the three-month period ended 30 September 2023</t>
  </si>
  <si>
    <t>31 December 2022</t>
  </si>
  <si>
    <t xml:space="preserve">   Loss on sales of machinery and equipment</t>
  </si>
  <si>
    <t>Net increase in cash and cash equivalents</t>
  </si>
  <si>
    <t>Income tax benefits</t>
  </si>
  <si>
    <t>Cash paid for improvements of plant and machinery</t>
  </si>
  <si>
    <t>Cash received from sales of vehicle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</si>
</sst>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5">
    <xf numFmtId="0" fontId="0" fillId="0" borderId="0" xfId="0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lef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43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Border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74"/>
  <sheetViews>
    <sheetView showGridLines="0" tabSelected="1" view="pageBreakPreview" zoomScale="81" zoomScaleNormal="70" zoomScaleSheetLayoutView="81" workbookViewId="0">
      <selection activeCell="Q4" sqref="Q4"/>
    </sheetView>
  </sheetViews>
  <sheetFormatPr defaultColWidth="10.5546875" defaultRowHeight="24" customHeight="1"/>
  <cols>
    <col min="1" max="1" width="46.6640625" style="41" customWidth="1"/>
    <col min="2" max="2" width="1.44140625" style="29" customWidth="1"/>
    <col min="3" max="3" width="9.77734375" style="28" customWidth="1"/>
    <col min="4" max="4" width="1.44140625" style="29" customWidth="1"/>
    <col min="5" max="5" width="18.5546875" style="29" customWidth="1"/>
    <col min="6" max="6" width="1.44140625" style="29" customWidth="1"/>
    <col min="7" max="7" width="18.5546875" style="29" customWidth="1"/>
    <col min="8" max="8" width="0.5546875" style="29" customWidth="1"/>
    <col min="9" max="9" width="5.44140625" style="29" bestFit="1" customWidth="1"/>
    <col min="10" max="16384" width="10.5546875" style="29"/>
  </cols>
  <sheetData>
    <row r="1" spans="1:7" ht="24" customHeight="1">
      <c r="A1" s="26" t="s">
        <v>0</v>
      </c>
      <c r="B1" s="27"/>
    </row>
    <row r="2" spans="1:7" ht="24" customHeight="1">
      <c r="A2" s="26" t="s">
        <v>71</v>
      </c>
    </row>
    <row r="3" spans="1:7" ht="24" customHeight="1">
      <c r="A3" s="26" t="s">
        <v>125</v>
      </c>
    </row>
    <row r="4" spans="1:7" ht="24" customHeight="1">
      <c r="A4" s="30"/>
      <c r="B4" s="30"/>
      <c r="D4" s="30"/>
      <c r="E4" s="31"/>
      <c r="F4" s="31"/>
      <c r="G4" s="32" t="s">
        <v>1</v>
      </c>
    </row>
    <row r="5" spans="1:7" ht="24" customHeight="1">
      <c r="A5" s="30"/>
      <c r="B5" s="30"/>
      <c r="D5" s="30"/>
      <c r="E5" s="30" t="s">
        <v>70</v>
      </c>
      <c r="F5" s="30"/>
      <c r="G5" s="30" t="s">
        <v>70</v>
      </c>
    </row>
    <row r="6" spans="1:7" ht="24" customHeight="1">
      <c r="A6" s="28"/>
      <c r="B6" s="30"/>
      <c r="C6" s="33" t="s">
        <v>2</v>
      </c>
      <c r="D6" s="30"/>
      <c r="E6" s="34" t="s">
        <v>126</v>
      </c>
      <c r="F6" s="35"/>
      <c r="G6" s="36" t="s">
        <v>131</v>
      </c>
    </row>
    <row r="7" spans="1:7" ht="24" customHeight="1">
      <c r="A7" s="28"/>
      <c r="B7" s="30"/>
      <c r="C7" s="33"/>
      <c r="D7" s="30"/>
      <c r="E7" s="37" t="s">
        <v>3</v>
      </c>
      <c r="F7" s="37"/>
      <c r="G7" s="38" t="s">
        <v>72</v>
      </c>
    </row>
    <row r="8" spans="1:7" ht="24" customHeight="1">
      <c r="A8" s="28"/>
      <c r="B8" s="30"/>
      <c r="C8" s="33"/>
      <c r="D8" s="30"/>
      <c r="E8" s="37" t="s">
        <v>4</v>
      </c>
      <c r="F8" s="37"/>
      <c r="G8" s="38"/>
    </row>
    <row r="9" spans="1:7" ht="24" customHeight="1">
      <c r="A9" s="26" t="s">
        <v>5</v>
      </c>
      <c r="C9" s="39"/>
    </row>
    <row r="10" spans="1:7" ht="24" customHeight="1">
      <c r="A10" s="26" t="s">
        <v>6</v>
      </c>
      <c r="C10" s="39"/>
      <c r="E10" s="40"/>
      <c r="F10" s="40"/>
      <c r="G10" s="40"/>
    </row>
    <row r="11" spans="1:7" ht="24" customHeight="1">
      <c r="A11" s="41" t="s">
        <v>7</v>
      </c>
      <c r="B11" s="27"/>
      <c r="C11" s="39"/>
      <c r="E11" s="40">
        <v>124116273</v>
      </c>
      <c r="F11" s="40"/>
      <c r="G11" s="40">
        <v>91168148</v>
      </c>
    </row>
    <row r="12" spans="1:7" ht="24" customHeight="1">
      <c r="A12" s="41" t="s">
        <v>62</v>
      </c>
      <c r="C12" s="39">
        <v>3</v>
      </c>
      <c r="D12" s="42"/>
      <c r="E12" s="40">
        <v>190805617</v>
      </c>
      <c r="F12" s="43"/>
      <c r="G12" s="40">
        <v>169078955</v>
      </c>
    </row>
    <row r="13" spans="1:7" ht="24" customHeight="1">
      <c r="A13" s="41" t="s">
        <v>63</v>
      </c>
      <c r="B13" s="27"/>
      <c r="C13" s="39"/>
      <c r="E13" s="40">
        <v>79253124</v>
      </c>
      <c r="F13" s="40"/>
      <c r="G13" s="40">
        <v>83125935</v>
      </c>
    </row>
    <row r="14" spans="1:7" ht="24" customHeight="1">
      <c r="A14" s="41" t="s">
        <v>93</v>
      </c>
      <c r="B14" s="27"/>
      <c r="C14" s="39"/>
      <c r="E14" s="40">
        <v>38280715</v>
      </c>
      <c r="F14" s="40"/>
      <c r="G14" s="40">
        <v>38143513</v>
      </c>
    </row>
    <row r="15" spans="1:7" ht="24" customHeight="1">
      <c r="A15" s="41" t="s">
        <v>8</v>
      </c>
      <c r="C15" s="39"/>
      <c r="E15" s="40">
        <v>5253857</v>
      </c>
      <c r="F15" s="40"/>
      <c r="G15" s="44">
        <v>5242309</v>
      </c>
    </row>
    <row r="16" spans="1:7" ht="24" customHeight="1">
      <c r="A16" s="26" t="s">
        <v>64</v>
      </c>
      <c r="C16" s="39"/>
      <c r="E16" s="45">
        <f>SUM(E11:E15)</f>
        <v>437709586</v>
      </c>
      <c r="F16" s="40"/>
      <c r="G16" s="45">
        <f>SUM(G11:G15)</f>
        <v>386758860</v>
      </c>
    </row>
    <row r="17" spans="1:7" ht="24" customHeight="1">
      <c r="A17" s="26" t="s">
        <v>9</v>
      </c>
      <c r="C17" s="39"/>
      <c r="E17" s="40"/>
      <c r="F17" s="40"/>
      <c r="G17" s="40"/>
    </row>
    <row r="18" spans="1:7" ht="24" customHeight="1">
      <c r="A18" s="41" t="s">
        <v>87</v>
      </c>
      <c r="C18" s="39"/>
      <c r="E18" s="40">
        <v>129337</v>
      </c>
      <c r="F18" s="40"/>
      <c r="G18" s="40">
        <v>129337</v>
      </c>
    </row>
    <row r="19" spans="1:7" ht="24" customHeight="1">
      <c r="A19" s="41" t="s">
        <v>65</v>
      </c>
      <c r="C19" s="39"/>
      <c r="E19" s="40">
        <v>229595540</v>
      </c>
      <c r="F19" s="40"/>
      <c r="G19" s="40">
        <v>230199315</v>
      </c>
    </row>
    <row r="20" spans="1:7" ht="24" customHeight="1">
      <c r="A20" s="41" t="s">
        <v>77</v>
      </c>
      <c r="C20" s="39"/>
      <c r="E20" s="40">
        <v>70519</v>
      </c>
      <c r="F20" s="40"/>
      <c r="G20" s="40">
        <v>198606</v>
      </c>
    </row>
    <row r="21" spans="1:7" ht="24" customHeight="1">
      <c r="A21" s="41" t="s">
        <v>80</v>
      </c>
      <c r="C21" s="39"/>
      <c r="E21" s="44">
        <v>8404885</v>
      </c>
      <c r="F21" s="40"/>
      <c r="G21" s="44">
        <v>6535713</v>
      </c>
    </row>
    <row r="22" spans="1:7" ht="24" customHeight="1">
      <c r="A22" s="26" t="s">
        <v>10</v>
      </c>
      <c r="C22" s="39"/>
      <c r="E22" s="44">
        <f>SUM(E18:E21)</f>
        <v>238200281</v>
      </c>
      <c r="F22" s="40"/>
      <c r="G22" s="44">
        <f>SUM(G18:G21)</f>
        <v>237062971</v>
      </c>
    </row>
    <row r="23" spans="1:7" ht="24" customHeight="1" thickBot="1">
      <c r="A23" s="26" t="s">
        <v>11</v>
      </c>
      <c r="E23" s="46">
        <f>SUM(E22,E16)</f>
        <v>675909867</v>
      </c>
      <c r="F23" s="40"/>
      <c r="G23" s="46">
        <f>SUM(G22,G16)</f>
        <v>623821831</v>
      </c>
    </row>
    <row r="24" spans="1:7" ht="24" customHeight="1" thickTop="1"/>
    <row r="25" spans="1:7" ht="24" customHeight="1">
      <c r="A25" s="47" t="s">
        <v>12</v>
      </c>
      <c r="B25" s="27"/>
    </row>
    <row r="26" spans="1:7" ht="24" customHeight="1">
      <c r="A26" s="26" t="s">
        <v>0</v>
      </c>
      <c r="B26" s="27"/>
    </row>
    <row r="27" spans="1:7" ht="24" customHeight="1">
      <c r="A27" s="26" t="s">
        <v>73</v>
      </c>
      <c r="D27" s="30"/>
      <c r="E27" s="30"/>
      <c r="F27" s="30"/>
      <c r="G27" s="30"/>
    </row>
    <row r="28" spans="1:7" ht="24" customHeight="1">
      <c r="A28" s="26" t="s">
        <v>125</v>
      </c>
    </row>
    <row r="29" spans="1:7" ht="24" customHeight="1">
      <c r="A29" s="30"/>
      <c r="B29" s="30"/>
      <c r="D29" s="30"/>
      <c r="E29" s="31"/>
      <c r="F29" s="31"/>
      <c r="G29" s="32" t="s">
        <v>1</v>
      </c>
    </row>
    <row r="30" spans="1:7" ht="24" customHeight="1">
      <c r="A30" s="30"/>
      <c r="B30" s="30"/>
      <c r="D30" s="30"/>
      <c r="E30" s="30" t="s">
        <v>70</v>
      </c>
      <c r="F30" s="30"/>
      <c r="G30" s="30" t="s">
        <v>70</v>
      </c>
    </row>
    <row r="31" spans="1:7" ht="24" customHeight="1">
      <c r="A31" s="28"/>
      <c r="B31" s="30"/>
      <c r="C31" s="33"/>
      <c r="D31" s="30"/>
      <c r="E31" s="34" t="s">
        <v>126</v>
      </c>
      <c r="F31" s="35"/>
      <c r="G31" s="36" t="s">
        <v>131</v>
      </c>
    </row>
    <row r="32" spans="1:7" ht="24" customHeight="1">
      <c r="A32" s="28"/>
      <c r="B32" s="30"/>
      <c r="C32" s="33"/>
      <c r="D32" s="30"/>
      <c r="E32" s="37" t="s">
        <v>3</v>
      </c>
      <c r="F32" s="37"/>
      <c r="G32" s="38" t="s">
        <v>72</v>
      </c>
    </row>
    <row r="33" spans="1:7" ht="24" customHeight="1">
      <c r="A33" s="28"/>
      <c r="B33" s="30"/>
      <c r="C33" s="33"/>
      <c r="D33" s="30"/>
      <c r="E33" s="37" t="s">
        <v>4</v>
      </c>
      <c r="F33" s="37"/>
      <c r="G33" s="38"/>
    </row>
    <row r="34" spans="1:7" ht="24" customHeight="1">
      <c r="A34" s="26" t="s">
        <v>13</v>
      </c>
      <c r="C34" s="39"/>
      <c r="D34" s="30"/>
      <c r="E34" s="30"/>
      <c r="F34" s="30"/>
      <c r="G34" s="30"/>
    </row>
    <row r="35" spans="1:7" ht="24" customHeight="1">
      <c r="A35" s="26" t="s">
        <v>14</v>
      </c>
      <c r="C35" s="39"/>
    </row>
    <row r="36" spans="1:7" ht="24" customHeight="1">
      <c r="A36" s="41" t="s">
        <v>66</v>
      </c>
      <c r="C36" s="39"/>
      <c r="E36" s="40">
        <v>193836412</v>
      </c>
      <c r="F36" s="40"/>
      <c r="G36" s="40">
        <v>169848724</v>
      </c>
    </row>
    <row r="37" spans="1:7" ht="24" customHeight="1">
      <c r="A37" s="41" t="s">
        <v>94</v>
      </c>
      <c r="C37" s="39"/>
      <c r="E37" s="40">
        <v>2215960</v>
      </c>
      <c r="F37" s="40"/>
      <c r="G37" s="40">
        <v>1035495</v>
      </c>
    </row>
    <row r="38" spans="1:7" ht="24" customHeight="1">
      <c r="A38" s="41" t="s">
        <v>114</v>
      </c>
      <c r="C38" s="39"/>
      <c r="E38" s="40">
        <v>13650138</v>
      </c>
      <c r="F38" s="40"/>
      <c r="G38" s="40">
        <v>5317920</v>
      </c>
    </row>
    <row r="39" spans="1:7" ht="24" customHeight="1">
      <c r="A39" s="41" t="s">
        <v>15</v>
      </c>
      <c r="C39" s="39"/>
      <c r="E39" s="40">
        <v>1441623</v>
      </c>
      <c r="F39" s="40"/>
      <c r="G39" s="40">
        <v>1099007</v>
      </c>
    </row>
    <row r="40" spans="1:7" ht="24" customHeight="1">
      <c r="A40" s="26" t="s">
        <v>16</v>
      </c>
      <c r="C40" s="39"/>
      <c r="E40" s="45">
        <f>SUM(E36:E39)</f>
        <v>211144133</v>
      </c>
      <c r="F40" s="40"/>
      <c r="G40" s="45">
        <f>SUM(G36:G39)</f>
        <v>177301146</v>
      </c>
    </row>
    <row r="41" spans="1:7" ht="24" customHeight="1">
      <c r="A41" s="26" t="s">
        <v>17</v>
      </c>
      <c r="C41" s="39"/>
      <c r="E41" s="40"/>
      <c r="F41" s="40"/>
      <c r="G41" s="40"/>
    </row>
    <row r="42" spans="1:7" ht="24" customHeight="1">
      <c r="A42" s="41" t="s">
        <v>88</v>
      </c>
      <c r="C42" s="39"/>
      <c r="E42" s="40">
        <v>9022374</v>
      </c>
      <c r="F42" s="40"/>
      <c r="G42" s="40">
        <v>1853156</v>
      </c>
    </row>
    <row r="43" spans="1:7" ht="24" customHeight="1">
      <c r="A43" s="41" t="s">
        <v>18</v>
      </c>
      <c r="C43" s="39"/>
      <c r="E43" s="40">
        <v>39226690</v>
      </c>
      <c r="F43" s="40"/>
      <c r="G43" s="40">
        <v>37243159</v>
      </c>
    </row>
    <row r="44" spans="1:7" ht="24" customHeight="1">
      <c r="A44" s="26" t="s">
        <v>19</v>
      </c>
      <c r="C44" s="39"/>
      <c r="E44" s="45">
        <f>SUM(E42:E43)</f>
        <v>48249064</v>
      </c>
      <c r="F44" s="40"/>
      <c r="G44" s="45">
        <f>SUM(G42:G43)</f>
        <v>39096315</v>
      </c>
    </row>
    <row r="45" spans="1:7" ht="24" customHeight="1">
      <c r="A45" s="26" t="s">
        <v>20</v>
      </c>
      <c r="E45" s="45">
        <f>SUM(E44,E40)</f>
        <v>259393197</v>
      </c>
      <c r="F45" s="40"/>
      <c r="G45" s="45">
        <f>SUM(G44,G40)</f>
        <v>216397461</v>
      </c>
    </row>
    <row r="46" spans="1:7" ht="24" customHeight="1">
      <c r="A46" s="26"/>
      <c r="E46" s="101"/>
      <c r="F46" s="40"/>
      <c r="G46" s="101"/>
    </row>
    <row r="47" spans="1:7" ht="24" customHeight="1">
      <c r="A47" s="47" t="s">
        <v>12</v>
      </c>
      <c r="B47" s="27"/>
    </row>
    <row r="48" spans="1:7" ht="24" customHeight="1">
      <c r="A48" s="26" t="s">
        <v>0</v>
      </c>
      <c r="B48" s="27"/>
    </row>
    <row r="49" spans="1:7" ht="24" customHeight="1">
      <c r="A49" s="26" t="s">
        <v>73</v>
      </c>
      <c r="D49" s="30"/>
      <c r="E49" s="30"/>
      <c r="F49" s="30"/>
      <c r="G49" s="30"/>
    </row>
    <row r="50" spans="1:7" ht="24" customHeight="1">
      <c r="A50" s="26" t="s">
        <v>125</v>
      </c>
    </row>
    <row r="51" spans="1:7" ht="24" customHeight="1">
      <c r="A51" s="30"/>
      <c r="B51" s="30"/>
      <c r="D51" s="30"/>
      <c r="E51" s="31"/>
      <c r="F51" s="31"/>
      <c r="G51" s="32" t="s">
        <v>1</v>
      </c>
    </row>
    <row r="52" spans="1:7" ht="24" customHeight="1">
      <c r="A52" s="30"/>
      <c r="B52" s="30"/>
      <c r="D52" s="30"/>
      <c r="E52" s="30" t="s">
        <v>70</v>
      </c>
      <c r="F52" s="30"/>
      <c r="G52" s="30" t="s">
        <v>70</v>
      </c>
    </row>
    <row r="53" spans="1:7" ht="24" customHeight="1">
      <c r="A53" s="28"/>
      <c r="B53" s="30"/>
      <c r="C53" s="33"/>
      <c r="D53" s="30"/>
      <c r="E53" s="34" t="s">
        <v>126</v>
      </c>
      <c r="F53" s="35"/>
      <c r="G53" s="36" t="s">
        <v>131</v>
      </c>
    </row>
    <row r="54" spans="1:7" ht="24" customHeight="1">
      <c r="A54" s="28"/>
      <c r="B54" s="30"/>
      <c r="C54" s="33"/>
      <c r="D54" s="30"/>
      <c r="E54" s="37" t="s">
        <v>3</v>
      </c>
      <c r="F54" s="37"/>
      <c r="G54" s="38" t="s">
        <v>72</v>
      </c>
    </row>
    <row r="55" spans="1:7" ht="24" customHeight="1">
      <c r="A55" s="28"/>
      <c r="B55" s="30"/>
      <c r="C55" s="33"/>
      <c r="D55" s="30"/>
      <c r="E55" s="37" t="s">
        <v>4</v>
      </c>
      <c r="F55" s="37"/>
      <c r="G55" s="38"/>
    </row>
    <row r="56" spans="1:7" ht="24" customHeight="1">
      <c r="A56" s="26" t="s">
        <v>21</v>
      </c>
    </row>
    <row r="57" spans="1:7" ht="24" customHeight="1">
      <c r="A57" s="41" t="s">
        <v>22</v>
      </c>
    </row>
    <row r="58" spans="1:7" ht="24" customHeight="1">
      <c r="A58" s="41" t="s">
        <v>23</v>
      </c>
      <c r="B58" s="27"/>
      <c r="C58" s="39"/>
    </row>
    <row r="59" spans="1:7" ht="24" customHeight="1" thickBot="1">
      <c r="A59" s="41" t="s">
        <v>76</v>
      </c>
      <c r="C59" s="39"/>
      <c r="E59" s="48">
        <f>CE!B17</f>
        <v>121500000</v>
      </c>
      <c r="F59" s="40"/>
      <c r="G59" s="48">
        <f>CE!B15</f>
        <v>121500000</v>
      </c>
    </row>
    <row r="60" spans="1:7" ht="24" customHeight="1" thickTop="1">
      <c r="A60" s="41" t="s">
        <v>85</v>
      </c>
      <c r="B60" s="27"/>
      <c r="C60" s="39"/>
      <c r="E60" s="40"/>
      <c r="F60" s="40"/>
      <c r="G60" s="40"/>
    </row>
    <row r="61" spans="1:7" ht="24" customHeight="1">
      <c r="A61" s="41" t="s">
        <v>76</v>
      </c>
      <c r="E61" s="40">
        <f>CE!B17</f>
        <v>121500000</v>
      </c>
      <c r="F61" s="40"/>
      <c r="G61" s="40">
        <f>CE!B15</f>
        <v>121500000</v>
      </c>
    </row>
    <row r="62" spans="1:7" ht="24" customHeight="1">
      <c r="A62" s="41" t="s">
        <v>24</v>
      </c>
      <c r="E62" s="40">
        <f>CE!D17</f>
        <v>233350000</v>
      </c>
      <c r="F62" s="40"/>
      <c r="G62" s="40">
        <f>CE!D15</f>
        <v>233350000</v>
      </c>
    </row>
    <row r="63" spans="1:7" ht="24" customHeight="1">
      <c r="A63" s="41" t="s">
        <v>25</v>
      </c>
      <c r="B63" s="27"/>
      <c r="C63" s="39"/>
      <c r="F63" s="40"/>
    </row>
    <row r="64" spans="1:7" ht="24" customHeight="1">
      <c r="A64" s="41" t="s">
        <v>61</v>
      </c>
      <c r="C64" s="39"/>
      <c r="E64" s="40">
        <f>CE!F17</f>
        <v>12150000</v>
      </c>
      <c r="F64" s="40"/>
      <c r="G64" s="40">
        <f>CE!F15</f>
        <v>12150000</v>
      </c>
    </row>
    <row r="65" spans="1:7" ht="24" customHeight="1">
      <c r="A65" s="41" t="s">
        <v>26</v>
      </c>
      <c r="C65" s="39"/>
      <c r="E65" s="44">
        <f>CE!H17</f>
        <v>49516670</v>
      </c>
      <c r="F65" s="40"/>
      <c r="G65" s="44">
        <f>CE!H15</f>
        <v>40424370</v>
      </c>
    </row>
    <row r="66" spans="1:7" ht="24" customHeight="1">
      <c r="A66" s="26" t="s">
        <v>27</v>
      </c>
      <c r="B66" s="27"/>
      <c r="E66" s="44">
        <f>SUM(E61:E65)</f>
        <v>416516670</v>
      </c>
      <c r="F66" s="40"/>
      <c r="G66" s="44">
        <f>SUM(G61:G65)</f>
        <v>407424370</v>
      </c>
    </row>
    <row r="67" spans="1:7" ht="24" customHeight="1" thickBot="1">
      <c r="A67" s="26" t="s">
        <v>28</v>
      </c>
      <c r="E67" s="48">
        <f>SUM(E66,E45)</f>
        <v>675909867</v>
      </c>
      <c r="F67" s="40"/>
      <c r="G67" s="48">
        <f>SUM(G66,G45)</f>
        <v>623821831</v>
      </c>
    </row>
    <row r="68" spans="1:7" ht="24" customHeight="1" thickTop="1">
      <c r="E68" s="40">
        <f>E67-E23</f>
        <v>0</v>
      </c>
      <c r="F68" s="40"/>
      <c r="G68" s="40">
        <f>G67-G23</f>
        <v>0</v>
      </c>
    </row>
    <row r="69" spans="1:7" ht="24" customHeight="1">
      <c r="A69" s="47" t="s">
        <v>12</v>
      </c>
      <c r="B69" s="27"/>
      <c r="C69" s="49"/>
    </row>
    <row r="70" spans="1:7" ht="24" customHeight="1">
      <c r="A70" s="47"/>
      <c r="B70" s="27"/>
      <c r="C70" s="49"/>
    </row>
    <row r="71" spans="1:7" ht="24" customHeight="1">
      <c r="A71" s="50"/>
      <c r="C71" s="49"/>
    </row>
    <row r="73" spans="1:7" ht="24" customHeight="1">
      <c r="B73" s="41" t="s">
        <v>29</v>
      </c>
    </row>
    <row r="74" spans="1:7" ht="24" customHeight="1">
      <c r="A74" s="50"/>
    </row>
  </sheetData>
  <printOptions horizontalCentered="1"/>
  <pageMargins left="0.73" right="0.31496062992126" top="0.78740157480314998" bottom="0.118110236220472" header="0.31496062992126" footer="0.31496062992126"/>
  <pageSetup paperSize="9" scale="90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showGridLines="0" view="pageBreakPreview" zoomScale="83" zoomScaleNormal="70" zoomScaleSheetLayoutView="83" workbookViewId="0">
      <selection activeCell="AM88" sqref="AM88"/>
    </sheetView>
  </sheetViews>
  <sheetFormatPr defaultColWidth="10.6640625" defaultRowHeight="24" customHeight="1"/>
  <cols>
    <col min="1" max="1" width="50.109375" style="54" customWidth="1"/>
    <col min="2" max="2" width="3.6640625" style="60" customWidth="1"/>
    <col min="3" max="3" width="8.44140625" style="54" customWidth="1"/>
    <col min="4" max="4" width="1.5546875" style="60" customWidth="1"/>
    <col min="5" max="5" width="16" style="60" customWidth="1"/>
    <col min="6" max="6" width="1.44140625" style="60" customWidth="1"/>
    <col min="7" max="7" width="16" style="60" customWidth="1"/>
    <col min="8" max="16384" width="10.6640625" style="24"/>
  </cols>
  <sheetData>
    <row r="1" spans="1:7" s="23" customFormat="1" ht="24" customHeight="1">
      <c r="A1" s="53"/>
      <c r="B1" s="56"/>
      <c r="C1" s="57"/>
      <c r="D1" s="58"/>
      <c r="E1" s="58"/>
      <c r="F1" s="58"/>
      <c r="G1" s="52" t="s">
        <v>48</v>
      </c>
    </row>
    <row r="2" spans="1:7" s="23" customFormat="1" ht="24" customHeight="1">
      <c r="A2" s="51" t="s">
        <v>0</v>
      </c>
      <c r="B2" s="56"/>
      <c r="C2" s="57"/>
      <c r="D2" s="58"/>
      <c r="E2" s="58"/>
      <c r="F2" s="58"/>
      <c r="G2" s="58"/>
    </row>
    <row r="3" spans="1:7" s="23" customFormat="1" ht="24" customHeight="1">
      <c r="A3" s="51" t="s">
        <v>74</v>
      </c>
      <c r="B3" s="58"/>
      <c r="C3" s="57"/>
      <c r="D3" s="58"/>
      <c r="E3" s="58"/>
      <c r="F3" s="58"/>
      <c r="G3" s="58"/>
    </row>
    <row r="4" spans="1:7" s="23" customFormat="1" ht="24" customHeight="1">
      <c r="A4" s="51" t="s">
        <v>130</v>
      </c>
      <c r="B4" s="58"/>
      <c r="C4" s="57"/>
      <c r="D4" s="58"/>
      <c r="E4" s="58"/>
      <c r="F4" s="58"/>
      <c r="G4" s="58"/>
    </row>
    <row r="5" spans="1:7" s="23" customFormat="1" ht="24" customHeight="1">
      <c r="A5" s="53"/>
      <c r="B5" s="58"/>
      <c r="C5" s="57"/>
      <c r="D5" s="58"/>
      <c r="E5" s="58"/>
      <c r="F5" s="58"/>
      <c r="G5" s="59" t="s">
        <v>1</v>
      </c>
    </row>
    <row r="6" spans="1:7" ht="24" customHeight="1">
      <c r="C6" s="61"/>
      <c r="E6" s="62">
        <v>2023</v>
      </c>
      <c r="F6" s="63"/>
      <c r="G6" s="62">
        <v>2022</v>
      </c>
    </row>
    <row r="7" spans="1:7" s="25" customFormat="1" ht="24" customHeight="1">
      <c r="A7" s="94" t="s">
        <v>60</v>
      </c>
      <c r="B7" s="95"/>
      <c r="C7" s="96"/>
      <c r="D7" s="97"/>
      <c r="E7" s="98"/>
      <c r="F7" s="97"/>
      <c r="G7" s="97"/>
    </row>
    <row r="8" spans="1:7" ht="24" customHeight="1">
      <c r="A8" s="51" t="s">
        <v>30</v>
      </c>
    </row>
    <row r="9" spans="1:7" ht="24" customHeight="1">
      <c r="A9" s="55" t="s">
        <v>92</v>
      </c>
      <c r="B9" s="53"/>
      <c r="C9" s="64"/>
      <c r="E9" s="65">
        <v>205720760</v>
      </c>
      <c r="F9" s="65"/>
      <c r="G9" s="65">
        <v>169510426</v>
      </c>
    </row>
    <row r="10" spans="1:7" ht="24" customHeight="1">
      <c r="A10" s="55" t="s">
        <v>31</v>
      </c>
      <c r="B10" s="53"/>
      <c r="C10" s="64"/>
      <c r="E10" s="65">
        <v>1929678</v>
      </c>
      <c r="F10" s="65"/>
      <c r="G10" s="65">
        <v>2155456</v>
      </c>
    </row>
    <row r="11" spans="1:7" ht="24" customHeight="1">
      <c r="A11" s="51" t="s">
        <v>32</v>
      </c>
      <c r="E11" s="66">
        <f>SUM(E9:E10)</f>
        <v>207650438</v>
      </c>
      <c r="F11" s="65"/>
      <c r="G11" s="66">
        <f>SUM(G9:G10)</f>
        <v>171665882</v>
      </c>
    </row>
    <row r="12" spans="1:7" ht="24" customHeight="1">
      <c r="A12" s="51" t="s">
        <v>33</v>
      </c>
      <c r="E12" s="65"/>
      <c r="F12" s="65"/>
      <c r="G12" s="65"/>
    </row>
    <row r="13" spans="1:7" ht="24" customHeight="1">
      <c r="A13" s="55" t="s">
        <v>81</v>
      </c>
      <c r="B13" s="53"/>
      <c r="E13" s="65">
        <v>179352933</v>
      </c>
      <c r="F13" s="65"/>
      <c r="G13" s="65">
        <v>164068261</v>
      </c>
    </row>
    <row r="14" spans="1:7" ht="24" customHeight="1">
      <c r="A14" s="55" t="s">
        <v>91</v>
      </c>
      <c r="B14" s="67"/>
      <c r="C14" s="64"/>
      <c r="E14" s="65">
        <v>5172043</v>
      </c>
      <c r="F14" s="65"/>
      <c r="G14" s="65">
        <v>4704819</v>
      </c>
    </row>
    <row r="15" spans="1:7" ht="24" customHeight="1">
      <c r="A15" s="55" t="s">
        <v>34</v>
      </c>
      <c r="B15" s="67"/>
      <c r="C15" s="64"/>
      <c r="E15" s="65">
        <v>19717802</v>
      </c>
      <c r="F15" s="65"/>
      <c r="G15" s="65">
        <v>16165740</v>
      </c>
    </row>
    <row r="16" spans="1:7" ht="24" customHeight="1">
      <c r="A16" s="51" t="s">
        <v>35</v>
      </c>
      <c r="E16" s="66">
        <f>SUM(E13:E15)</f>
        <v>204242778</v>
      </c>
      <c r="F16" s="65"/>
      <c r="G16" s="66">
        <f>SUM(G13:G15)</f>
        <v>184938820</v>
      </c>
    </row>
    <row r="17" spans="1:7" ht="24" customHeight="1">
      <c r="A17" s="51" t="s">
        <v>122</v>
      </c>
      <c r="E17" s="65">
        <f>E11-E16</f>
        <v>3407660</v>
      </c>
      <c r="F17" s="65"/>
      <c r="G17" s="65">
        <f>G11-G16</f>
        <v>-13272938</v>
      </c>
    </row>
    <row r="18" spans="1:7" ht="24" customHeight="1">
      <c r="A18" s="55" t="s">
        <v>95</v>
      </c>
      <c r="E18" s="65">
        <v>-237544</v>
      </c>
      <c r="F18" s="65"/>
      <c r="G18" s="65">
        <v>-62377</v>
      </c>
    </row>
    <row r="19" spans="1:7" ht="24" customHeight="1">
      <c r="A19" s="51" t="s">
        <v>123</v>
      </c>
      <c r="B19" s="67"/>
      <c r="E19" s="69">
        <f>SUM(E17:E18)</f>
        <v>3170116</v>
      </c>
      <c r="F19" s="68"/>
      <c r="G19" s="69">
        <f>SUM(G17:G18)</f>
        <v>-13335315</v>
      </c>
    </row>
    <row r="20" spans="1:7" ht="24" customHeight="1">
      <c r="A20" s="55" t="s">
        <v>120</v>
      </c>
      <c r="C20" s="64"/>
      <c r="E20" s="65">
        <v>727378</v>
      </c>
      <c r="F20" s="68"/>
      <c r="G20" s="65">
        <v>155646</v>
      </c>
    </row>
    <row r="21" spans="1:7" ht="24" customHeight="1">
      <c r="A21" s="51" t="s">
        <v>109</v>
      </c>
      <c r="B21" s="53"/>
      <c r="E21" s="69">
        <f>SUM(E19:E20)</f>
        <v>3897494</v>
      </c>
      <c r="F21" s="68"/>
      <c r="G21" s="69">
        <f>SUM(G19:G20)</f>
        <v>-13179669</v>
      </c>
    </row>
    <row r="22" spans="1:7" ht="24" customHeight="1">
      <c r="A22" s="51" t="s">
        <v>55</v>
      </c>
      <c r="E22" s="70">
        <v>0</v>
      </c>
      <c r="F22" s="68"/>
      <c r="G22" s="70">
        <v>0</v>
      </c>
    </row>
    <row r="23" spans="1:7" ht="24" customHeight="1" thickBot="1">
      <c r="A23" s="51" t="s">
        <v>56</v>
      </c>
      <c r="E23" s="71">
        <f>SUM(E21:E22)</f>
        <v>3897494</v>
      </c>
      <c r="F23" s="68"/>
      <c r="G23" s="71">
        <f>SUM(G21:G22)</f>
        <v>-13179669</v>
      </c>
    </row>
    <row r="24" spans="1:7" ht="24" customHeight="1" thickTop="1">
      <c r="A24" s="55"/>
      <c r="E24" s="68"/>
      <c r="F24" s="68"/>
      <c r="G24" s="68"/>
    </row>
    <row r="25" spans="1:7" ht="24" customHeight="1">
      <c r="A25" s="51" t="s">
        <v>116</v>
      </c>
      <c r="C25" s="64"/>
    </row>
    <row r="26" spans="1:7" ht="24" customHeight="1" thickBot="1">
      <c r="A26" s="55" t="s">
        <v>110</v>
      </c>
      <c r="B26" s="53"/>
      <c r="C26" s="64"/>
      <c r="E26" s="99">
        <f>E23/121500000</f>
        <v>3.2078139917695474E-2</v>
      </c>
      <c r="F26" s="72"/>
      <c r="G26" s="99">
        <f>G23/121500000</f>
        <v>-0.10847464197530864</v>
      </c>
    </row>
    <row r="27" spans="1:7" ht="24" customHeight="1" thickTop="1">
      <c r="E27" s="73"/>
      <c r="F27" s="74"/>
      <c r="G27" s="73"/>
    </row>
    <row r="28" spans="1:7" ht="24" customHeight="1">
      <c r="A28" s="54" t="s">
        <v>12</v>
      </c>
      <c r="C28" s="75"/>
      <c r="E28" s="74"/>
      <c r="F28" s="74"/>
      <c r="G28" s="74"/>
    </row>
    <row r="29" spans="1:7" ht="24" customHeight="1">
      <c r="C29" s="75"/>
      <c r="E29" s="74"/>
      <c r="F29" s="74"/>
      <c r="G29" s="74"/>
    </row>
    <row r="30" spans="1:7" s="23" customFormat="1" ht="24" customHeight="1">
      <c r="A30" s="53"/>
      <c r="B30" s="56"/>
      <c r="C30" s="57"/>
      <c r="D30" s="58"/>
      <c r="E30" s="58"/>
      <c r="F30" s="58"/>
      <c r="G30" s="52" t="s">
        <v>48</v>
      </c>
    </row>
    <row r="31" spans="1:7" s="23" customFormat="1" ht="24" customHeight="1">
      <c r="A31" s="51" t="s">
        <v>0</v>
      </c>
      <c r="B31" s="56"/>
      <c r="C31" s="57"/>
      <c r="D31" s="58"/>
      <c r="E31" s="58"/>
      <c r="F31" s="58"/>
      <c r="G31" s="58"/>
    </row>
    <row r="32" spans="1:7" s="23" customFormat="1" ht="24" customHeight="1">
      <c r="A32" s="51" t="s">
        <v>74</v>
      </c>
      <c r="B32" s="58"/>
      <c r="C32" s="57"/>
      <c r="D32" s="58"/>
      <c r="E32" s="58"/>
      <c r="F32" s="58"/>
      <c r="G32" s="58"/>
    </row>
    <row r="33" spans="1:7" s="23" customFormat="1" ht="24" customHeight="1">
      <c r="A33" s="51" t="s">
        <v>127</v>
      </c>
      <c r="B33" s="58"/>
      <c r="C33" s="57"/>
      <c r="D33" s="58"/>
      <c r="E33" s="58"/>
      <c r="F33" s="58"/>
      <c r="G33" s="58"/>
    </row>
    <row r="34" spans="1:7" s="23" customFormat="1" ht="24" customHeight="1">
      <c r="A34" s="53"/>
      <c r="B34" s="58"/>
      <c r="C34" s="57"/>
      <c r="D34" s="58"/>
      <c r="E34" s="58"/>
      <c r="F34" s="58"/>
      <c r="G34" s="59" t="s">
        <v>1</v>
      </c>
    </row>
    <row r="35" spans="1:7" ht="24" customHeight="1">
      <c r="C35" s="61"/>
      <c r="E35" s="62">
        <v>2023</v>
      </c>
      <c r="F35" s="63"/>
      <c r="G35" s="62">
        <v>2022</v>
      </c>
    </row>
    <row r="36" spans="1:7" s="25" customFormat="1" ht="24" customHeight="1">
      <c r="A36" s="94" t="s">
        <v>60</v>
      </c>
      <c r="B36" s="95"/>
      <c r="C36" s="96"/>
      <c r="D36" s="97"/>
      <c r="E36" s="98"/>
      <c r="F36" s="97"/>
      <c r="G36" s="97"/>
    </row>
    <row r="37" spans="1:7" ht="24" customHeight="1">
      <c r="A37" s="51" t="s">
        <v>30</v>
      </c>
    </row>
    <row r="38" spans="1:7" ht="24" customHeight="1">
      <c r="A38" s="55" t="s">
        <v>92</v>
      </c>
      <c r="B38" s="53"/>
      <c r="C38" s="64"/>
      <c r="E38" s="65">
        <v>576045426</v>
      </c>
      <c r="F38" s="65"/>
      <c r="G38" s="65">
        <v>565169196</v>
      </c>
    </row>
    <row r="39" spans="1:7" ht="24" customHeight="1">
      <c r="A39" s="55" t="s">
        <v>31</v>
      </c>
      <c r="B39" s="53"/>
      <c r="C39" s="64"/>
      <c r="E39" s="65">
        <v>5367602</v>
      </c>
      <c r="F39" s="65"/>
      <c r="G39" s="65">
        <v>8099196</v>
      </c>
    </row>
    <row r="40" spans="1:7" ht="24" customHeight="1">
      <c r="A40" s="51" t="s">
        <v>32</v>
      </c>
      <c r="E40" s="66">
        <f>SUM(E38:E39)</f>
        <v>581413028</v>
      </c>
      <c r="F40" s="65"/>
      <c r="G40" s="66">
        <f>SUM(G38:G39)</f>
        <v>573268392</v>
      </c>
    </row>
    <row r="41" spans="1:7" ht="24" customHeight="1">
      <c r="A41" s="51" t="s">
        <v>33</v>
      </c>
      <c r="E41" s="65"/>
      <c r="F41" s="65"/>
      <c r="G41" s="65"/>
    </row>
    <row r="42" spans="1:7" ht="24" customHeight="1">
      <c r="A42" s="55" t="s">
        <v>81</v>
      </c>
      <c r="B42" s="53"/>
      <c r="E42" s="65">
        <v>499612513</v>
      </c>
      <c r="F42" s="65"/>
      <c r="G42" s="65">
        <v>530388573</v>
      </c>
    </row>
    <row r="43" spans="1:7" ht="24" customHeight="1">
      <c r="A43" s="55" t="s">
        <v>91</v>
      </c>
      <c r="B43" s="67"/>
      <c r="C43" s="64"/>
      <c r="E43" s="65">
        <v>15241919</v>
      </c>
      <c r="F43" s="65"/>
      <c r="G43" s="65">
        <v>13888597</v>
      </c>
    </row>
    <row r="44" spans="1:7" ht="24" customHeight="1">
      <c r="A44" s="55" t="s">
        <v>34</v>
      </c>
      <c r="B44" s="67"/>
      <c r="C44" s="64"/>
      <c r="E44" s="65">
        <v>58992999</v>
      </c>
      <c r="F44" s="65"/>
      <c r="G44" s="65">
        <v>51410799</v>
      </c>
    </row>
    <row r="45" spans="1:7" ht="24" customHeight="1">
      <c r="A45" s="51" t="s">
        <v>35</v>
      </c>
      <c r="E45" s="66">
        <f>SUM(E42:E44)</f>
        <v>573847431</v>
      </c>
      <c r="F45" s="65"/>
      <c r="G45" s="66">
        <f>SUM(G42:G44)</f>
        <v>595687969</v>
      </c>
    </row>
    <row r="46" spans="1:7" ht="24" customHeight="1">
      <c r="A46" s="51" t="s">
        <v>122</v>
      </c>
      <c r="E46" s="65">
        <f>E40-E45</f>
        <v>7565597</v>
      </c>
      <c r="F46" s="65"/>
      <c r="G46" s="65">
        <f>G40-G45</f>
        <v>-22419577</v>
      </c>
    </row>
    <row r="47" spans="1:7" ht="24" customHeight="1">
      <c r="A47" s="55" t="s">
        <v>95</v>
      </c>
      <c r="E47" s="70">
        <v>-342469</v>
      </c>
      <c r="F47" s="65"/>
      <c r="G47" s="70">
        <v>-200905</v>
      </c>
    </row>
    <row r="48" spans="1:7" ht="24" customHeight="1">
      <c r="A48" s="51" t="s">
        <v>123</v>
      </c>
      <c r="E48" s="65">
        <f>SUM(E46:E47)</f>
        <v>7223128</v>
      </c>
      <c r="F48" s="65"/>
      <c r="G48" s="65">
        <f>SUM(G46:G47)</f>
        <v>-22620482</v>
      </c>
    </row>
    <row r="49" spans="1:7" ht="24" customHeight="1">
      <c r="A49" s="55" t="s">
        <v>134</v>
      </c>
      <c r="C49" s="64"/>
      <c r="E49" s="70">
        <v>1869172</v>
      </c>
      <c r="F49" s="68"/>
      <c r="G49" s="70">
        <v>1719499</v>
      </c>
    </row>
    <row r="50" spans="1:7" ht="24" customHeight="1">
      <c r="A50" s="51" t="s">
        <v>109</v>
      </c>
      <c r="B50" s="53"/>
      <c r="E50" s="69">
        <f>SUM(E48:E49)</f>
        <v>9092300</v>
      </c>
      <c r="F50" s="68"/>
      <c r="G50" s="69">
        <f>SUM(G48:G49)</f>
        <v>-20900983</v>
      </c>
    </row>
    <row r="51" spans="1:7" ht="24" customHeight="1">
      <c r="A51" s="51" t="s">
        <v>55</v>
      </c>
      <c r="E51" s="70">
        <v>0</v>
      </c>
      <c r="F51" s="68"/>
      <c r="G51" s="70">
        <v>0</v>
      </c>
    </row>
    <row r="52" spans="1:7" ht="24" customHeight="1" thickBot="1">
      <c r="A52" s="51" t="s">
        <v>56</v>
      </c>
      <c r="E52" s="71">
        <f>SUM(E50:E51)</f>
        <v>9092300</v>
      </c>
      <c r="F52" s="68"/>
      <c r="G52" s="71">
        <f>SUM(G50:G51)</f>
        <v>-20900983</v>
      </c>
    </row>
    <row r="53" spans="1:7" ht="24" customHeight="1" thickTop="1">
      <c r="A53" s="55"/>
      <c r="E53" s="68"/>
      <c r="F53" s="68"/>
      <c r="G53" s="68"/>
    </row>
    <row r="54" spans="1:7" ht="24" customHeight="1">
      <c r="A54" s="51" t="s">
        <v>116</v>
      </c>
      <c r="C54" s="64"/>
    </row>
    <row r="55" spans="1:7" ht="24" customHeight="1" thickBot="1">
      <c r="A55" s="55" t="s">
        <v>110</v>
      </c>
      <c r="B55" s="53"/>
      <c r="C55" s="64"/>
      <c r="E55" s="100">
        <f>E52/121500000</f>
        <v>7.4833744855967083E-2</v>
      </c>
      <c r="F55" s="76"/>
      <c r="G55" s="100">
        <f>G52/121500000</f>
        <v>-0.17202455144032922</v>
      </c>
    </row>
    <row r="56" spans="1:7" ht="24" customHeight="1" thickTop="1">
      <c r="E56" s="73"/>
      <c r="F56" s="74"/>
      <c r="G56" s="73"/>
    </row>
    <row r="57" spans="1:7" ht="24" customHeight="1">
      <c r="A57" s="54" t="s">
        <v>12</v>
      </c>
      <c r="C57" s="75"/>
      <c r="E57" s="74"/>
      <c r="F57" s="74"/>
      <c r="G57" s="74"/>
    </row>
    <row r="58" spans="1:7" ht="24" customHeight="1">
      <c r="C58" s="75"/>
      <c r="E58" s="74"/>
      <c r="F58" s="74"/>
      <c r="G58" s="74"/>
    </row>
  </sheetData>
  <printOptions horizontalCentered="1"/>
  <pageMargins left="0.71" right="0.35" top="0.78700000000000003" bottom="0.19" header="0.31496062992126" footer="0.31496062992126"/>
  <pageSetup paperSize="9" scale="90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showGridLines="0" view="pageBreakPreview" zoomScale="86" zoomScaleNormal="55" zoomScaleSheetLayoutView="86" workbookViewId="0">
      <selection activeCell="N11" sqref="N11"/>
    </sheetView>
  </sheetViews>
  <sheetFormatPr defaultColWidth="9.109375" defaultRowHeight="24" customHeight="1"/>
  <cols>
    <col min="1" max="1" width="41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9" customWidth="1"/>
    <col min="8" max="8" width="15.6640625" style="1" customWidth="1"/>
    <col min="9" max="9" width="1.44140625" style="1" customWidth="1"/>
    <col min="10" max="10" width="16.44140625" style="1" customWidth="1"/>
    <col min="11" max="11" width="9.109375" style="1"/>
    <col min="12" max="12" width="22" style="1" customWidth="1"/>
    <col min="13" max="16384" width="9.109375" style="1"/>
  </cols>
  <sheetData>
    <row r="1" spans="1:10" ht="24" customHeight="1">
      <c r="J1" s="2" t="s">
        <v>48</v>
      </c>
    </row>
    <row r="2" spans="1:10" ht="24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4" customHeight="1">
      <c r="A3" s="102" t="s">
        <v>75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4" customHeight="1">
      <c r="A4" s="102" t="s">
        <v>127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3" customFormat="1" ht="24" customHeight="1">
      <c r="A5" s="103" t="s">
        <v>1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s="3" customFormat="1" ht="24" customHeight="1">
      <c r="B6" s="3" t="s">
        <v>49</v>
      </c>
      <c r="F6" s="104" t="s">
        <v>50</v>
      </c>
      <c r="G6" s="104"/>
      <c r="H6" s="104"/>
    </row>
    <row r="7" spans="1:10" s="3" customFormat="1" ht="24" customHeight="1">
      <c r="A7" s="5"/>
      <c r="B7" s="3" t="s">
        <v>68</v>
      </c>
      <c r="F7" s="4" t="s">
        <v>51</v>
      </c>
      <c r="G7" s="4"/>
      <c r="H7" s="4"/>
    </row>
    <row r="8" spans="1:10" s="3" customFormat="1" ht="24" customHeight="1">
      <c r="A8" s="5"/>
      <c r="B8" s="22" t="s">
        <v>57</v>
      </c>
      <c r="D8" s="22" t="s">
        <v>24</v>
      </c>
      <c r="F8" s="22" t="s">
        <v>52</v>
      </c>
      <c r="G8" s="4"/>
      <c r="H8" s="22" t="s">
        <v>53</v>
      </c>
      <c r="J8" s="22" t="s">
        <v>54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112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112190632</v>
      </c>
      <c r="I10" s="7"/>
      <c r="J10" s="7">
        <f>SUM(B10:H10)</f>
        <v>479190632</v>
      </c>
    </row>
    <row r="11" spans="1:10" ht="24" customHeight="1">
      <c r="A11" s="9" t="s">
        <v>56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PL!G50</f>
        <v>-20900983</v>
      </c>
      <c r="I11" s="7"/>
      <c r="J11" s="7">
        <f>SUM(B11:H11)</f>
        <v>-20900983</v>
      </c>
    </row>
    <row r="12" spans="1:10" ht="24" customHeight="1">
      <c r="A12" s="9" t="s">
        <v>79</v>
      </c>
      <c r="B12" s="18">
        <v>0</v>
      </c>
      <c r="C12" s="7"/>
      <c r="D12" s="18">
        <v>0</v>
      </c>
      <c r="E12" s="7"/>
      <c r="F12" s="18">
        <v>0</v>
      </c>
      <c r="G12" s="8"/>
      <c r="H12" s="8">
        <v>-54675000</v>
      </c>
      <c r="I12" s="7"/>
      <c r="J12" s="7">
        <f>SUM(B12:H12)</f>
        <v>-54675000</v>
      </c>
    </row>
    <row r="13" spans="1:10" ht="24" customHeight="1" thickBot="1">
      <c r="A13" s="6" t="s">
        <v>113</v>
      </c>
      <c r="B13" s="10">
        <f>SUM(B10:B12)</f>
        <v>121500000</v>
      </c>
      <c r="C13" s="8"/>
      <c r="D13" s="10">
        <f>SUM(D10:D12)</f>
        <v>233350000</v>
      </c>
      <c r="E13" s="8"/>
      <c r="F13" s="10">
        <f>SUM(F10:F12)</f>
        <v>12150000</v>
      </c>
      <c r="G13" s="8"/>
      <c r="H13" s="10">
        <f>SUM(H10:H12)</f>
        <v>36614649</v>
      </c>
      <c r="I13" s="8"/>
      <c r="J13" s="10">
        <f>SUM(J10:J12)</f>
        <v>403614649</v>
      </c>
    </row>
    <row r="14" spans="1:10" ht="24" customHeight="1" thickTop="1">
      <c r="A14" s="9"/>
      <c r="B14" s="11"/>
      <c r="C14" s="11"/>
      <c r="D14" s="11"/>
      <c r="E14" s="11"/>
      <c r="F14" s="11"/>
      <c r="G14" s="20"/>
      <c r="H14" s="11"/>
      <c r="I14" s="11"/>
      <c r="J14" s="11"/>
    </row>
    <row r="15" spans="1:10" ht="24" customHeight="1">
      <c r="A15" s="6" t="s">
        <v>128</v>
      </c>
      <c r="B15" s="7">
        <v>121500000</v>
      </c>
      <c r="C15" s="7"/>
      <c r="D15" s="7">
        <v>233350000</v>
      </c>
      <c r="E15" s="7"/>
      <c r="F15" s="7">
        <v>12150000</v>
      </c>
      <c r="G15" s="7"/>
      <c r="H15" s="7">
        <v>40424370</v>
      </c>
      <c r="I15" s="7"/>
      <c r="J15" s="7">
        <f>SUM(B15:H15)</f>
        <v>407424370</v>
      </c>
    </row>
    <row r="16" spans="1:10" ht="24" customHeight="1">
      <c r="A16" s="9" t="s">
        <v>56</v>
      </c>
      <c r="B16" s="18">
        <v>0</v>
      </c>
      <c r="C16" s="8"/>
      <c r="D16" s="18">
        <v>0</v>
      </c>
      <c r="E16" s="8"/>
      <c r="F16" s="18">
        <v>0</v>
      </c>
      <c r="G16" s="8"/>
      <c r="H16" s="8">
        <f>PL!E52</f>
        <v>9092300</v>
      </c>
      <c r="I16" s="7"/>
      <c r="J16" s="7">
        <f>SUM(B16:H16)</f>
        <v>9092300</v>
      </c>
    </row>
    <row r="17" spans="1:10" ht="24" customHeight="1" thickBot="1">
      <c r="A17" s="6" t="s">
        <v>129</v>
      </c>
      <c r="B17" s="10">
        <f>SUM(B15:B16)</f>
        <v>121500000</v>
      </c>
      <c r="C17" s="8"/>
      <c r="D17" s="10">
        <f>SUM(D15:D16)</f>
        <v>233350000</v>
      </c>
      <c r="E17" s="8"/>
      <c r="F17" s="10">
        <f>SUM(F15:F16)</f>
        <v>12150000</v>
      </c>
      <c r="G17" s="8"/>
      <c r="H17" s="10">
        <f>SUM(H15:H16)</f>
        <v>49516670</v>
      </c>
      <c r="I17" s="8"/>
      <c r="J17" s="10">
        <f>SUM(J15:J16)</f>
        <v>416516670</v>
      </c>
    </row>
    <row r="18" spans="1:10" ht="24" customHeight="1" thickTop="1">
      <c r="A18" s="9"/>
      <c r="B18" s="11"/>
      <c r="C18" s="11"/>
      <c r="D18" s="11"/>
      <c r="E18" s="11"/>
      <c r="F18" s="11"/>
      <c r="G18" s="20"/>
      <c r="H18" s="11"/>
      <c r="I18" s="11"/>
      <c r="J18" s="11">
        <f>SUM(J17-BS!E66)</f>
        <v>0</v>
      </c>
    </row>
    <row r="19" spans="1:10" ht="24" customHeight="1">
      <c r="A19" s="9" t="s">
        <v>12</v>
      </c>
      <c r="B19" s="12"/>
      <c r="C19" s="13"/>
      <c r="D19" s="13"/>
      <c r="E19" s="13"/>
      <c r="F19" s="13"/>
      <c r="G19" s="13"/>
      <c r="H19" s="13"/>
    </row>
    <row r="20" spans="1:10" ht="24" customHeight="1">
      <c r="A20" s="14"/>
      <c r="B20" s="12"/>
      <c r="C20" s="13"/>
      <c r="D20" s="13"/>
      <c r="E20" s="13"/>
      <c r="F20" s="13"/>
      <c r="G20" s="13"/>
      <c r="H20" s="13"/>
    </row>
    <row r="21" spans="1:10" ht="24" customHeight="1">
      <c r="A21" s="15"/>
      <c r="B21" s="12"/>
      <c r="C21" s="13"/>
      <c r="D21" s="13"/>
      <c r="E21" s="13"/>
      <c r="F21" s="16"/>
      <c r="G21" s="13"/>
      <c r="H21" s="16"/>
    </row>
    <row r="28" spans="1:10" ht="24" customHeight="1">
      <c r="A28" s="11"/>
    </row>
    <row r="31" spans="1:10" ht="24" customHeight="1">
      <c r="A31" s="17"/>
      <c r="B31" s="17"/>
      <c r="C31" s="17"/>
      <c r="D31" s="17"/>
      <c r="E31" s="17"/>
      <c r="F31" s="17"/>
      <c r="G31" s="21"/>
      <c r="H31" s="17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3"/>
      <c r="F34"/>
      <c r="G34"/>
      <c r="H34" s="17"/>
    </row>
    <row r="35" spans="1:8" ht="24" customHeight="1">
      <c r="A35" s="17"/>
      <c r="B35" s="17"/>
      <c r="C35" s="17"/>
      <c r="D35" s="17"/>
      <c r="E35" s="17"/>
      <c r="F35" s="17"/>
      <c r="G35" s="21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46" spans="1:8" ht="24" customHeight="1">
      <c r="A46" s="17"/>
      <c r="B46" s="17"/>
      <c r="C46" s="17"/>
      <c r="D46" s="17"/>
      <c r="E46" s="17"/>
      <c r="F46" s="17"/>
      <c r="G46" s="21"/>
      <c r="H46" s="17"/>
    </row>
    <row r="56" spans="1:8" ht="24" customHeight="1">
      <c r="A56" s="17"/>
      <c r="B56" s="17"/>
      <c r="C56" s="17"/>
      <c r="D56" s="17"/>
      <c r="E56" s="17"/>
      <c r="F56" s="17"/>
      <c r="G56" s="21"/>
      <c r="H56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7"/>
    </row>
    <row r="66" spans="1:8" ht="24" customHeight="1">
      <c r="A66" s="17"/>
      <c r="B66" s="17"/>
      <c r="C66" s="17"/>
      <c r="D66" s="17"/>
      <c r="E66" s="17"/>
      <c r="F66" s="17"/>
      <c r="G66" s="21"/>
      <c r="H66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2"/>
  <sheetViews>
    <sheetView showGridLines="0" view="pageBreakPreview" zoomScale="83" zoomScaleNormal="90" zoomScaleSheetLayoutView="83" workbookViewId="0">
      <selection activeCell="E10" sqref="E10"/>
    </sheetView>
  </sheetViews>
  <sheetFormatPr defaultColWidth="10.5546875" defaultRowHeight="24" customHeight="1"/>
  <cols>
    <col min="1" max="1" width="51.21875" style="83" customWidth="1"/>
    <col min="2" max="2" width="2.44140625" style="79" customWidth="1"/>
    <col min="3" max="3" width="8.5546875" style="83" customWidth="1"/>
    <col min="4" max="4" width="1.5546875" style="79" customWidth="1"/>
    <col min="5" max="5" width="15.77734375" style="79" customWidth="1"/>
    <col min="6" max="6" width="1.44140625" style="79" customWidth="1"/>
    <col min="7" max="7" width="15.77734375" style="79" customWidth="1"/>
    <col min="8" max="16384" width="10.5546875" style="79"/>
  </cols>
  <sheetData>
    <row r="1" spans="1:7" s="53" customFormat="1" ht="24" customHeight="1">
      <c r="B1" s="56"/>
      <c r="C1" s="80"/>
      <c r="D1" s="58"/>
      <c r="E1" s="58"/>
      <c r="F1" s="58"/>
      <c r="G1" s="52" t="s">
        <v>48</v>
      </c>
    </row>
    <row r="2" spans="1:7" s="53" customFormat="1" ht="24" customHeight="1">
      <c r="A2" s="81" t="s">
        <v>0</v>
      </c>
      <c r="B2" s="56"/>
      <c r="C2" s="80"/>
      <c r="D2" s="58"/>
      <c r="E2" s="58"/>
      <c r="F2" s="58"/>
      <c r="G2" s="58"/>
    </row>
    <row r="3" spans="1:7" s="53" customFormat="1" ht="24" customHeight="1">
      <c r="A3" s="81" t="s">
        <v>102</v>
      </c>
      <c r="B3" s="56"/>
      <c r="C3" s="80"/>
      <c r="D3" s="58"/>
      <c r="E3" s="58"/>
      <c r="F3" s="58"/>
      <c r="G3" s="58"/>
    </row>
    <row r="4" spans="1:7" s="53" customFormat="1" ht="24" customHeight="1">
      <c r="A4" s="51" t="s">
        <v>127</v>
      </c>
      <c r="B4" s="58"/>
      <c r="C4" s="80"/>
      <c r="D4" s="58"/>
      <c r="E4" s="58"/>
      <c r="F4" s="58"/>
      <c r="G4" s="58"/>
    </row>
    <row r="5" spans="1:7" s="53" customFormat="1" ht="24" customHeight="1">
      <c r="B5" s="58"/>
      <c r="C5" s="80"/>
      <c r="D5" s="58"/>
      <c r="E5" s="58"/>
      <c r="F5" s="58"/>
      <c r="G5" s="82" t="s">
        <v>1</v>
      </c>
    </row>
    <row r="6" spans="1:7" ht="24" customHeight="1">
      <c r="C6" s="84"/>
      <c r="E6" s="84">
        <v>2023</v>
      </c>
      <c r="F6" s="85"/>
      <c r="G6" s="84">
        <v>2022</v>
      </c>
    </row>
    <row r="7" spans="1:7" s="77" customFormat="1" ht="24" customHeight="1">
      <c r="A7" s="81" t="s">
        <v>59</v>
      </c>
      <c r="C7" s="86"/>
      <c r="E7" s="87"/>
      <c r="F7" s="87"/>
      <c r="G7" s="87"/>
    </row>
    <row r="8" spans="1:7" ht="24" customHeight="1">
      <c r="A8" s="83" t="s">
        <v>117</v>
      </c>
      <c r="C8" s="78"/>
      <c r="E8" s="88">
        <f>PL!E48</f>
        <v>7223128</v>
      </c>
      <c r="F8" s="88"/>
      <c r="G8" s="88">
        <f>PL!G48</f>
        <v>-22620482</v>
      </c>
    </row>
    <row r="9" spans="1:7" ht="24" customHeight="1">
      <c r="A9" s="83" t="s">
        <v>118</v>
      </c>
      <c r="C9" s="78"/>
      <c r="E9" s="88"/>
      <c r="F9" s="88"/>
      <c r="G9" s="88"/>
    </row>
    <row r="10" spans="1:7" ht="24" customHeight="1">
      <c r="A10" s="83" t="s">
        <v>103</v>
      </c>
      <c r="C10" s="78"/>
      <c r="E10" s="88"/>
      <c r="F10" s="88"/>
      <c r="G10" s="88"/>
    </row>
    <row r="11" spans="1:7" ht="24" customHeight="1">
      <c r="A11" s="83" t="s">
        <v>36</v>
      </c>
      <c r="E11" s="65">
        <v>14821967</v>
      </c>
      <c r="F11" s="65"/>
      <c r="G11" s="65">
        <v>16119401</v>
      </c>
    </row>
    <row r="12" spans="1:7" ht="24" customHeight="1">
      <c r="A12" s="83" t="s">
        <v>96</v>
      </c>
      <c r="E12" s="65">
        <v>-471893</v>
      </c>
      <c r="F12" s="65"/>
      <c r="G12" s="65">
        <v>-32688</v>
      </c>
    </row>
    <row r="13" spans="1:7" ht="24" customHeight="1">
      <c r="A13" s="83" t="s">
        <v>121</v>
      </c>
      <c r="E13" s="65">
        <v>4955423</v>
      </c>
      <c r="F13" s="65"/>
      <c r="G13" s="65">
        <v>859930</v>
      </c>
    </row>
    <row r="14" spans="1:7" ht="24" customHeight="1">
      <c r="A14" s="83" t="s">
        <v>132</v>
      </c>
      <c r="E14" s="65">
        <v>164099</v>
      </c>
      <c r="F14" s="65"/>
      <c r="G14" s="65">
        <v>35702</v>
      </c>
    </row>
    <row r="15" spans="1:7" ht="24" customHeight="1">
      <c r="A15" s="83" t="s">
        <v>37</v>
      </c>
      <c r="E15" s="65">
        <v>4435279</v>
      </c>
      <c r="F15" s="65"/>
      <c r="G15" s="65">
        <v>4103363</v>
      </c>
    </row>
    <row r="16" spans="1:7" ht="24" customHeight="1">
      <c r="A16" s="83" t="s">
        <v>111</v>
      </c>
      <c r="E16" s="65">
        <v>-195221</v>
      </c>
      <c r="F16" s="65"/>
      <c r="G16" s="65">
        <v>-855443</v>
      </c>
    </row>
    <row r="17" spans="1:7" ht="24" customHeight="1">
      <c r="A17" s="83" t="s">
        <v>38</v>
      </c>
      <c r="E17" s="65">
        <v>-338534</v>
      </c>
      <c r="F17" s="65"/>
      <c r="G17" s="65">
        <v>-155624</v>
      </c>
    </row>
    <row r="18" spans="1:7" ht="24" customHeight="1">
      <c r="A18" s="83" t="s">
        <v>108</v>
      </c>
      <c r="E18" s="70">
        <v>342469</v>
      </c>
      <c r="F18" s="65"/>
      <c r="G18" s="70">
        <v>200906</v>
      </c>
    </row>
    <row r="19" spans="1:7" ht="24" customHeight="1">
      <c r="A19" s="83" t="s">
        <v>124</v>
      </c>
      <c r="E19" s="89"/>
      <c r="F19" s="89"/>
      <c r="G19" s="89"/>
    </row>
    <row r="20" spans="1:7" ht="24" customHeight="1">
      <c r="A20" s="83" t="s">
        <v>39</v>
      </c>
      <c r="E20" s="89">
        <f>SUM(E8:E18)</f>
        <v>30936717</v>
      </c>
      <c r="F20" s="89"/>
      <c r="G20" s="89">
        <f>SUM(G8:G18)</f>
        <v>-2344935</v>
      </c>
    </row>
    <row r="21" spans="1:7" ht="24" customHeight="1">
      <c r="A21" s="83" t="s">
        <v>83</v>
      </c>
      <c r="E21" s="89"/>
      <c r="F21" s="89"/>
      <c r="G21" s="89"/>
    </row>
    <row r="22" spans="1:7" ht="24" customHeight="1">
      <c r="A22" s="83" t="s">
        <v>67</v>
      </c>
      <c r="E22" s="65">
        <v>-20112707</v>
      </c>
      <c r="F22" s="65"/>
      <c r="G22" s="65">
        <v>76615068</v>
      </c>
    </row>
    <row r="23" spans="1:7" ht="24" customHeight="1">
      <c r="A23" s="83" t="s">
        <v>40</v>
      </c>
      <c r="E23" s="65">
        <v>-1082612</v>
      </c>
      <c r="F23" s="65"/>
      <c r="G23" s="65">
        <v>10010450</v>
      </c>
    </row>
    <row r="24" spans="1:7" ht="24" customHeight="1">
      <c r="A24" s="83" t="s">
        <v>41</v>
      </c>
      <c r="E24" s="65">
        <v>-8944</v>
      </c>
      <c r="F24" s="65"/>
      <c r="G24" s="65">
        <v>2429058</v>
      </c>
    </row>
    <row r="25" spans="1:7" ht="24" customHeight="1">
      <c r="A25" s="83" t="s">
        <v>119</v>
      </c>
      <c r="E25" s="65">
        <v>0</v>
      </c>
      <c r="F25" s="65"/>
      <c r="G25" s="65">
        <v>886</v>
      </c>
    </row>
    <row r="26" spans="1:7" ht="24" customHeight="1">
      <c r="A26" s="83" t="s">
        <v>42</v>
      </c>
      <c r="F26" s="65"/>
    </row>
    <row r="27" spans="1:7" ht="24" customHeight="1">
      <c r="A27" s="83" t="s">
        <v>78</v>
      </c>
      <c r="E27" s="65">
        <v>22857699</v>
      </c>
      <c r="F27" s="65"/>
      <c r="G27" s="65">
        <v>-24289312</v>
      </c>
    </row>
    <row r="28" spans="1:7" ht="24" customHeight="1">
      <c r="A28" s="83" t="s">
        <v>115</v>
      </c>
      <c r="E28" s="65">
        <v>7785763</v>
      </c>
      <c r="F28" s="65"/>
      <c r="G28" s="65">
        <v>1148311</v>
      </c>
    </row>
    <row r="29" spans="1:7" ht="24" customHeight="1">
      <c r="A29" s="83" t="s">
        <v>43</v>
      </c>
      <c r="E29" s="68">
        <v>342616</v>
      </c>
      <c r="F29" s="68"/>
      <c r="G29" s="68">
        <v>-292858</v>
      </c>
    </row>
    <row r="30" spans="1:7" ht="24" customHeight="1">
      <c r="A30" s="83" t="s">
        <v>104</v>
      </c>
      <c r="E30" s="70">
        <v>-2451748</v>
      </c>
      <c r="F30" s="65"/>
      <c r="G30" s="70">
        <v>-198904</v>
      </c>
    </row>
    <row r="31" spans="1:7" ht="24" customHeight="1">
      <c r="A31" s="83" t="s">
        <v>90</v>
      </c>
      <c r="E31" s="65">
        <f>SUM(E20:E30)</f>
        <v>38266784</v>
      </c>
      <c r="F31" s="89"/>
      <c r="G31" s="65">
        <f>SUM(G20:G30)</f>
        <v>63077764</v>
      </c>
    </row>
    <row r="32" spans="1:7" ht="24" customHeight="1">
      <c r="A32" s="83" t="s">
        <v>97</v>
      </c>
      <c r="E32" s="65">
        <v>-342469</v>
      </c>
      <c r="F32" s="65"/>
      <c r="G32" s="65">
        <v>-200906</v>
      </c>
    </row>
    <row r="33" spans="1:7" ht="24" customHeight="1">
      <c r="A33" s="90" t="s">
        <v>82</v>
      </c>
      <c r="B33" s="53"/>
      <c r="C33" s="78"/>
      <c r="E33" s="70">
        <v>-2604</v>
      </c>
      <c r="F33" s="65"/>
      <c r="G33" s="70">
        <v>-62693</v>
      </c>
    </row>
    <row r="34" spans="1:7" ht="24" customHeight="1">
      <c r="A34" s="91" t="s">
        <v>89</v>
      </c>
      <c r="B34" s="53"/>
      <c r="C34" s="78"/>
      <c r="E34" s="70">
        <f>SUM(E31:E33)</f>
        <v>37921711</v>
      </c>
      <c r="F34" s="92"/>
      <c r="G34" s="70">
        <f>SUM(G31:G33)</f>
        <v>62814165</v>
      </c>
    </row>
    <row r="35" spans="1:7" ht="24" customHeight="1">
      <c r="A35" s="90"/>
      <c r="B35" s="53"/>
      <c r="C35" s="78"/>
    </row>
    <row r="36" spans="1:7" ht="24" customHeight="1">
      <c r="A36" s="90" t="s">
        <v>12</v>
      </c>
      <c r="B36" s="53"/>
      <c r="C36" s="78"/>
      <c r="E36" s="84"/>
      <c r="F36" s="85"/>
      <c r="G36" s="84"/>
    </row>
    <row r="37" spans="1:7" s="53" customFormat="1" ht="24" customHeight="1">
      <c r="B37" s="56"/>
      <c r="C37" s="80"/>
      <c r="D37" s="58"/>
      <c r="E37" s="58"/>
      <c r="F37" s="58"/>
      <c r="G37" s="52" t="s">
        <v>48</v>
      </c>
    </row>
    <row r="38" spans="1:7" s="53" customFormat="1" ht="24" customHeight="1">
      <c r="A38" s="81" t="s">
        <v>0</v>
      </c>
      <c r="B38" s="56"/>
      <c r="C38" s="80"/>
      <c r="D38" s="58"/>
      <c r="E38" s="58"/>
      <c r="F38" s="58"/>
      <c r="G38" s="58"/>
    </row>
    <row r="39" spans="1:7" s="53" customFormat="1" ht="24" customHeight="1">
      <c r="A39" s="81" t="s">
        <v>105</v>
      </c>
      <c r="B39" s="56"/>
      <c r="C39" s="80"/>
      <c r="D39" s="58"/>
      <c r="E39" s="58"/>
      <c r="F39" s="58"/>
      <c r="G39" s="58"/>
    </row>
    <row r="40" spans="1:7" s="53" customFormat="1" ht="24" customHeight="1">
      <c r="A40" s="51" t="s">
        <v>127</v>
      </c>
      <c r="B40" s="58"/>
      <c r="C40" s="80"/>
      <c r="D40" s="58"/>
      <c r="E40" s="58"/>
      <c r="F40" s="58"/>
      <c r="G40" s="58"/>
    </row>
    <row r="41" spans="1:7" s="53" customFormat="1" ht="24" customHeight="1">
      <c r="B41" s="58"/>
      <c r="C41" s="80"/>
      <c r="D41" s="58"/>
      <c r="E41" s="58"/>
      <c r="F41" s="58"/>
      <c r="G41" s="82" t="s">
        <v>1</v>
      </c>
    </row>
    <row r="42" spans="1:7" ht="24" customHeight="1">
      <c r="C42" s="84"/>
      <c r="E42" s="84">
        <v>2023</v>
      </c>
      <c r="F42" s="85"/>
      <c r="G42" s="84">
        <v>2022</v>
      </c>
    </row>
    <row r="43" spans="1:7" ht="24" customHeight="1">
      <c r="A43" s="81" t="s">
        <v>58</v>
      </c>
      <c r="B43" s="77"/>
      <c r="C43" s="78"/>
      <c r="E43" s="52"/>
      <c r="F43" s="52"/>
      <c r="G43" s="52"/>
    </row>
    <row r="44" spans="1:7" ht="24" customHeight="1">
      <c r="A44" s="83" t="s">
        <v>101</v>
      </c>
      <c r="B44" s="77"/>
      <c r="C44" s="78"/>
      <c r="E44" s="52">
        <v>-137202</v>
      </c>
      <c r="F44" s="52"/>
      <c r="G44" s="52">
        <v>-136695</v>
      </c>
    </row>
    <row r="45" spans="1:7" ht="24" customHeight="1">
      <c r="A45" s="83" t="s">
        <v>135</v>
      </c>
      <c r="C45" s="78"/>
      <c r="E45" s="65">
        <v>-5978838</v>
      </c>
      <c r="F45" s="65"/>
      <c r="G45" s="65">
        <v>-5456991</v>
      </c>
    </row>
    <row r="46" spans="1:7" ht="24" customHeight="1">
      <c r="A46" s="83" t="s">
        <v>136</v>
      </c>
      <c r="C46" s="78"/>
      <c r="E46" s="65">
        <v>4087562</v>
      </c>
      <c r="F46" s="65"/>
      <c r="G46" s="65">
        <v>17622</v>
      </c>
    </row>
    <row r="47" spans="1:7" ht="24" customHeight="1">
      <c r="A47" s="83" t="s">
        <v>98</v>
      </c>
      <c r="C47" s="78"/>
      <c r="E47" s="65">
        <v>256067</v>
      </c>
      <c r="F47" s="65"/>
      <c r="G47" s="65">
        <v>177043</v>
      </c>
    </row>
    <row r="48" spans="1:7" ht="24" customHeight="1">
      <c r="A48" s="81" t="s">
        <v>86</v>
      </c>
      <c r="C48" s="78"/>
      <c r="E48" s="66">
        <f>SUM(E44:E47)</f>
        <v>-1772411</v>
      </c>
      <c r="F48" s="65"/>
      <c r="G48" s="66">
        <f>SUM(G44:G47)</f>
        <v>-5399021</v>
      </c>
    </row>
    <row r="49" spans="1:7" ht="24" customHeight="1">
      <c r="A49" s="81" t="s">
        <v>84</v>
      </c>
      <c r="B49" s="77"/>
      <c r="C49" s="78"/>
      <c r="E49" s="65"/>
      <c r="F49" s="65"/>
      <c r="G49" s="65"/>
    </row>
    <row r="50" spans="1:7" ht="24" customHeight="1">
      <c r="A50" s="83" t="s">
        <v>107</v>
      </c>
      <c r="B50" s="77"/>
      <c r="C50" s="78"/>
      <c r="E50" s="65">
        <v>-3201175</v>
      </c>
      <c r="F50" s="65"/>
      <c r="G50" s="65">
        <v>-1675145</v>
      </c>
    </row>
    <row r="51" spans="1:7" ht="24" customHeight="1">
      <c r="A51" s="83" t="s">
        <v>79</v>
      </c>
      <c r="B51" s="53"/>
      <c r="C51" s="78"/>
      <c r="E51" s="93">
        <v>0</v>
      </c>
      <c r="F51" s="65"/>
      <c r="G51" s="93">
        <v>-54675000</v>
      </c>
    </row>
    <row r="52" spans="1:7" ht="24" customHeight="1">
      <c r="A52" s="81" t="s">
        <v>44</v>
      </c>
      <c r="B52" s="53"/>
      <c r="C52" s="78"/>
      <c r="E52" s="66">
        <f>SUM(E50:E51)</f>
        <v>-3201175</v>
      </c>
      <c r="F52" s="65"/>
      <c r="G52" s="66">
        <f>SUM(G50:G51)</f>
        <v>-56350145</v>
      </c>
    </row>
    <row r="53" spans="1:7" ht="24" customHeight="1">
      <c r="A53" s="81" t="s">
        <v>133</v>
      </c>
      <c r="C53" s="78"/>
      <c r="E53" s="65">
        <f>E52+E48+E34</f>
        <v>32948125</v>
      </c>
      <c r="F53" s="65"/>
      <c r="G53" s="65">
        <f>G52+G48+G34</f>
        <v>1064999</v>
      </c>
    </row>
    <row r="54" spans="1:7" ht="24" customHeight="1">
      <c r="A54" s="91" t="s">
        <v>45</v>
      </c>
      <c r="B54" s="53"/>
      <c r="C54" s="78"/>
      <c r="E54" s="70">
        <f>BS!G11</f>
        <v>91168148</v>
      </c>
      <c r="F54" s="65"/>
      <c r="G54" s="70">
        <v>74856494</v>
      </c>
    </row>
    <row r="55" spans="1:7" ht="24" customHeight="1" thickBot="1">
      <c r="A55" s="91" t="s">
        <v>46</v>
      </c>
      <c r="B55" s="53"/>
      <c r="C55" s="78"/>
      <c r="E55" s="71">
        <f>SUM(E53:E54)</f>
        <v>124116273</v>
      </c>
      <c r="F55" s="65"/>
      <c r="G55" s="71">
        <f>SUM(G53:G54)</f>
        <v>75921493</v>
      </c>
    </row>
    <row r="56" spans="1:7" ht="24" customHeight="1" thickTop="1">
      <c r="C56" s="78"/>
      <c r="E56" s="65">
        <f>E55-BS!E11</f>
        <v>0</v>
      </c>
      <c r="F56" s="65"/>
      <c r="G56" s="65"/>
    </row>
    <row r="57" spans="1:7" ht="24" customHeight="1">
      <c r="A57" s="81" t="s">
        <v>106</v>
      </c>
      <c r="C57" s="78"/>
      <c r="E57" s="88"/>
      <c r="F57" s="88"/>
      <c r="G57" s="88"/>
    </row>
    <row r="58" spans="1:7" ht="24" customHeight="1">
      <c r="A58" s="83" t="s">
        <v>69</v>
      </c>
      <c r="C58" s="78"/>
      <c r="E58" s="88"/>
      <c r="F58" s="88"/>
      <c r="G58" s="88"/>
    </row>
    <row r="59" spans="1:7" ht="24" customHeight="1">
      <c r="A59" s="83" t="s">
        <v>99</v>
      </c>
      <c r="C59" s="78"/>
      <c r="E59" s="88">
        <v>812070</v>
      </c>
      <c r="F59" s="88"/>
      <c r="G59" s="88">
        <v>590079</v>
      </c>
    </row>
    <row r="60" spans="1:7" ht="24" customHeight="1">
      <c r="A60" s="83" t="s">
        <v>100</v>
      </c>
      <c r="C60" s="78"/>
      <c r="E60" s="65">
        <v>11550858</v>
      </c>
      <c r="F60" s="88"/>
      <c r="G60" s="65">
        <v>0</v>
      </c>
    </row>
    <row r="61" spans="1:7" ht="24" customHeight="1">
      <c r="C61" s="78"/>
      <c r="E61" s="88"/>
      <c r="F61" s="88"/>
      <c r="G61" s="88"/>
    </row>
    <row r="62" spans="1:7" ht="24" customHeight="1">
      <c r="A62" s="90" t="s">
        <v>47</v>
      </c>
      <c r="B62" s="53"/>
      <c r="C62" s="78"/>
    </row>
  </sheetData>
  <printOptions horizontalCentered="1"/>
  <pageMargins left="0.78740157480314965" right="0.39370078740157483" top="0.78740157480314965" bottom="0.23622047244094491" header="0.31496062992125984" footer="0.31496062992125984"/>
  <pageSetup paperSize="9" scale="91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2023-10-24T03:16:12Z</cp:lastPrinted>
  <dcterms:created xsi:type="dcterms:W3CDTF">2011-05-02T09:04:56Z</dcterms:created>
  <dcterms:modified xsi:type="dcterms:W3CDTF">2023-11-09T03:13:16Z</dcterms:modified>
</cp:coreProperties>
</file>