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Q2'2023\SET\"/>
    </mc:Choice>
  </mc:AlternateContent>
  <xr:revisionPtr revIDLastSave="0" documentId="13_ncr:1_{74CF0259-6EC6-4DC8-92FE-A7A26AF060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BS!$A$1:$G$75</definedName>
    <definedName name="_xlnm.Print_Area" localSheetId="2">CE!$A$1:$K$21</definedName>
    <definedName name="_xlnm.Print_Area" localSheetId="3">'CF '!$A$1:$F$59</definedName>
    <definedName name="_xlnm.Print_Area" localSheetId="1">PL!$A$1:$F$58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I17" i="2"/>
  <c r="I16" i="2"/>
  <c r="K16" i="2" s="1"/>
  <c r="K12" i="2"/>
  <c r="K10" i="2" l="1"/>
  <c r="F54" i="6"/>
  <c r="G66" i="4" l="1"/>
  <c r="F50" i="6" l="1"/>
  <c r="D50" i="6"/>
  <c r="G17" i="2" l="1"/>
  <c r="E17" i="2"/>
  <c r="C17" i="2"/>
  <c r="F16" i="5"/>
  <c r="D16" i="5"/>
  <c r="F11" i="5"/>
  <c r="D11" i="5"/>
  <c r="G13" i="2"/>
  <c r="E13" i="2"/>
  <c r="K11" i="2"/>
  <c r="C13" i="2" l="1"/>
  <c r="F17" i="5"/>
  <c r="F19" i="5" s="1"/>
  <c r="F21" i="5" s="1"/>
  <c r="F23" i="5" s="1"/>
  <c r="F26" i="5" s="1"/>
  <c r="D17" i="5"/>
  <c r="D19" i="5" s="1"/>
  <c r="D21" i="5" s="1"/>
  <c r="D23" i="5" s="1"/>
  <c r="D26" i="5" s="1"/>
  <c r="E40" i="4"/>
  <c r="F46" i="6" l="1"/>
  <c r="D46" i="6"/>
  <c r="E44" i="4" l="1"/>
  <c r="F40" i="5" l="1"/>
  <c r="F45" i="5" l="1"/>
  <c r="F46" i="5" s="1"/>
  <c r="F48" i="5" s="1"/>
  <c r="F50" i="5" s="1"/>
  <c r="I13" i="2" s="1"/>
  <c r="F52" i="5" l="1"/>
  <c r="F8" i="6"/>
  <c r="E64" i="4" l="1"/>
  <c r="E62" i="4"/>
  <c r="E61" i="4"/>
  <c r="G44" i="4" l="1"/>
  <c r="G40" i="4"/>
  <c r="E45" i="4"/>
  <c r="G22" i="4"/>
  <c r="E22" i="4"/>
  <c r="G16" i="4"/>
  <c r="E16" i="4"/>
  <c r="G45" i="4" l="1"/>
  <c r="E23" i="4"/>
  <c r="G23" i="4"/>
  <c r="G67" i="4" l="1"/>
  <c r="G68" i="4" s="1"/>
  <c r="F55" i="5" l="1"/>
  <c r="D45" i="5"/>
  <c r="F19" i="6" l="1"/>
  <c r="F30" i="6" s="1"/>
  <c r="F33" i="6" l="1"/>
  <c r="F51" i="6" l="1"/>
  <c r="F53" i="6" s="1"/>
  <c r="D40" i="5"/>
  <c r="D46" i="5" l="1"/>
  <c r="K13" i="2"/>
  <c r="D48" i="5" l="1"/>
  <c r="D50" i="5"/>
  <c r="D19" i="6" l="1"/>
  <c r="D30" i="6" s="1"/>
  <c r="D33" i="6" s="1"/>
  <c r="D53" i="6" s="1"/>
  <c r="D54" i="6" s="1"/>
  <c r="D52" i="5"/>
  <c r="D55" i="5" l="1"/>
  <c r="E65" i="4"/>
  <c r="E66" i="4" s="1"/>
  <c r="E67" i="4" s="1"/>
  <c r="E68" i="4" l="1"/>
  <c r="K15" i="2" l="1"/>
  <c r="K17" i="2" l="1"/>
  <c r="K18" i="2" s="1"/>
</calcChain>
</file>

<file path=xl/sharedStrings.xml><?xml version="1.0" encoding="utf-8"?>
<sst xmlns="http://schemas.openxmlformats.org/spreadsheetml/2006/main" count="204" uniqueCount="134">
  <si>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</si>
  <si>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</si>
  <si>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</si>
  <si>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</si>
  <si>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</si>
  <si>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</si>
  <si>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</si>
  <si>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</si>
  <si>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</si>
  <si>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</si>
  <si>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</si>
  <si>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</si>
  <si>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</si>
  <si>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</si>
  <si>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</si>
  <si>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</si>
  <si>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</si>
  <si>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</si>
  <si>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</si>
  <si>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</si>
  <si>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</si>
  <si>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</si>
  <si>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</si>
  <si>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</si>
  <si>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</si>
  <si>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</si>
  <si>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</si>
  <si>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</si>
  <si>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</si>
  <si>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</si>
  <si>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</si>
  <si>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</si>
  <si>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</si>
  <si>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</si>
  <si>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</si>
  <si>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</si>
  <si>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</si>
  <si>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</si>
  <si>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</si>
  <si>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</si>
  <si>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</si>
  <si>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</si>
  <si>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</si>
  <si>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</si>
  <si>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</si>
  <si>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</si>
  <si>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</si>
  <si>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</si>
  <si>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</si>
  <si>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</si>
  <si>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</si>
  <si>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</si>
  <si>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</si>
  <si>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</si>
  <si>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</si>
  <si>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</si>
  <si>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</si>
  <si>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</si>
  <si>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</si>
  <si>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</si>
  <si>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</si>
  <si>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</si>
  <si>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</si>
  <si>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</si>
  <si>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</si>
  <si>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</si>
  <si>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</si>
  <si>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</si>
  <si>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</si>
  <si>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</si>
  <si>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</si>
  <si>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</si>
  <si>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</si>
  <si>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</si>
  <si>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</si>
  <si>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</si>
  <si>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</si>
  <si>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</si>
  <si>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</si>
  <si>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</si>
  <si>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</si>
  <si>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</si>
  <si>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</si>
  <si>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</si>
  <si>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</si>
  <si>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</si>
  <si>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</si>
  <si>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</si>
  <si>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</si>
  <si>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</si>
  <si>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</si>
  <si>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</si>
  <si>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</si>
  <si>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</si>
  <si>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</si>
  <si>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</si>
  <si>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</si>
  <si>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</si>
  <si>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</si>
  <si>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>เงินสดสุทธิจากกิจกรรมดำเนินงาน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</si>
  <si>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</si>
  <si>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</si>
  <si>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</si>
  <si>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</si>
  <si>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</si>
  <si>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 xml:space="preserve">   เจ้าหนี้จากการซื้อทรัพย์สิน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</si>
  <si>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</si>
  <si>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</si>
  <si>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เงินรับล่วงหน้าจากลูกค้า</t>
  </si>
  <si>
    <t>ยอดคงเหลือ ณ วันที่ 1 มกราคม 2565</t>
  </si>
  <si>
    <t>กำไร (ขาดทุน) ก่อนภาษี</t>
  </si>
  <si>
    <t>กำไร (ขาดทุน) ก่อนภาษีเงินได้</t>
  </si>
  <si>
    <t>กำไร (ขาดทุน) สำหรับงวด</t>
  </si>
  <si>
    <t>กำไร (ขาดทุน) ต่อหุ้น</t>
  </si>
  <si>
    <t>กำไร (ขาดทุน) ต่อหุ้นขั้นพื้นฐาน</t>
  </si>
  <si>
    <t>กำไร (ขาดทุน) จากการดำเนินงาน</t>
  </si>
  <si>
    <t>รายการปรับกระทบยอดกำไร (ขาดทุน) ก่อนภาษีเป็นเงินสดรับ (จ่าย)</t>
  </si>
  <si>
    <t xml:space="preserve">   ผลขาดทุนด้านเครดิตที่คาดว่าจะเกิดขึ้น (โอนกลับ)</t>
  </si>
  <si>
    <t xml:space="preserve">   รายการปรับลดสินค้าคงเหลือเป็นมูลค่าสุทธิที่จะได้รับ</t>
  </si>
  <si>
    <t xml:space="preserve">   สินทรัพย์ทางการเงินไม่หมุนเวียนอื่น</t>
  </si>
  <si>
    <t xml:space="preserve">   เงินรับล่วงหน้าจากลูกค้า</t>
  </si>
  <si>
    <t>ยอดคงเหลือ ณ วันที่ 30 มิถุนายน 2565</t>
  </si>
  <si>
    <t>เงินปันผลจ่าย</t>
  </si>
  <si>
    <t>ณ วันที่ 30 มิถุนายน 2566</t>
  </si>
  <si>
    <t>30 มิถุนายน 2566</t>
  </si>
  <si>
    <t>31 ธันวาคม 2565</t>
  </si>
  <si>
    <t>สำหรับงวดสามเดือนสิ้นสุดวันที่ 30 มิถุนายน 2566</t>
  </si>
  <si>
    <t>สำหรับงวดหกเดือนสิ้นสุดวันที่ 30 มิถุนายน 2566</t>
  </si>
  <si>
    <t>ยอดคงเหลือ ณ วันที่ 1 มกราคม 2566</t>
  </si>
  <si>
    <t>ยอดคงเหลือ ณ วันที่ 30 มิถุนายน 2566</t>
  </si>
  <si>
    <t>รายได้ภาษีเงินได้</t>
  </si>
  <si>
    <t>เงินสดและรายการเทียบเท่าเงินสดเพิ่มขึ้น (ลดลง) สุทธิ</t>
  </si>
  <si>
    <t xml:space="preserve">   ขาดทุนจากการจำหน่ายเครื่องจักรและอุปกรณ์</t>
  </si>
  <si>
    <t>เงินสดจ่ายสำหรับส่วนปรับปรุงอาคารและเครื่องจักร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</si>
</sst>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&quot;$&quot;* #,##0.0_);_(&quot;$&quot;* \(#,##0.0\);_(&quot;$&quot;* &quot;0.0&quot;_);_(@_)"/>
  </numFmts>
  <fonts count="24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8"/>
      <color theme="1"/>
      <name val="EYInterstate"/>
    </font>
    <font>
      <b/>
      <sz val="11"/>
      <name val="Arial"/>
      <family val="2"/>
    </font>
    <font>
      <sz val="12"/>
      <name val="Helv"/>
      <charset val="222"/>
    </font>
    <font>
      <sz val="12"/>
      <name val="Arial"/>
      <family val="2"/>
    </font>
    <font>
      <sz val="12"/>
      <name val="Tms Rmn"/>
      <charset val="222"/>
    </font>
    <font>
      <b/>
      <sz val="18"/>
      <name val="Arial"/>
      <family val="2"/>
    </font>
    <font>
      <b/>
      <sz val="11"/>
      <name val="Times New Roman"/>
      <family val="1"/>
      <charset val="222"/>
    </font>
    <font>
      <b/>
      <sz val="24"/>
      <name val="AngsanaUPC"/>
      <family val="1"/>
      <charset val="222"/>
    </font>
    <font>
      <u/>
      <sz val="14"/>
      <color indexed="12"/>
      <name val="AngsanaUPC"/>
      <family val="1"/>
      <charset val="222"/>
    </font>
    <font>
      <u/>
      <sz val="11.9"/>
      <color indexed="36"/>
      <name val="CordiaUPC"/>
      <family val="2"/>
      <charset val="222"/>
    </font>
    <font>
      <sz val="10"/>
      <color theme="1"/>
      <name val="EYInterstate"/>
      <family val="2"/>
    </font>
    <font>
      <u/>
      <sz val="11"/>
      <color theme="1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81">
    <xf numFmtId="0" fontId="0" fillId="0" borderId="0"/>
    <xf numFmtId="0" fontId="11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16" applyNumberFormat="0" applyAlignment="0" applyProtection="0">
      <alignment vertical="center"/>
    </xf>
    <xf numFmtId="166" fontId="33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41" fillId="0" borderId="0" applyNumberFormat="0" applyFill="0" applyBorder="0" applyAlignment="0" applyProtection="0">
      <alignment horizontal="center" vertical="top"/>
    </xf>
    <xf numFmtId="0" fontId="42" fillId="0" borderId="20" applyNumberFormat="0" applyFill="0" applyAlignment="0" applyProtection="0">
      <alignment vertical="center"/>
    </xf>
    <xf numFmtId="38" fontId="4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167" fontId="33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 applyFont="0" applyFill="0" applyBorder="0" applyAlignment="0" applyProtection="0">
      <protection hidden="1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3" fontId="47" fillId="0" borderId="0" applyBorder="0"/>
    <xf numFmtId="169" fontId="47" fillId="0" borderId="0" applyBorder="0"/>
    <xf numFmtId="43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170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0" fillId="0" borderId="0" applyFont="0" applyFill="0" applyBorder="0" applyAlignment="0" applyProtection="0">
      <alignment vertical="center"/>
    </xf>
    <xf numFmtId="0" fontId="34" fillId="0" borderId="0"/>
    <xf numFmtId="0" fontId="29" fillId="0" borderId="0"/>
    <xf numFmtId="37" fontId="4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50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51" fillId="0" borderId="0"/>
    <xf numFmtId="0" fontId="52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3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6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66" fillId="0" borderId="0"/>
    <xf numFmtId="0" fontId="66" fillId="0" borderId="0"/>
    <xf numFmtId="0" fontId="51" fillId="0" borderId="0"/>
    <xf numFmtId="0" fontId="50" fillId="0" borderId="0"/>
    <xf numFmtId="165" fontId="30" fillId="0" borderId="0" applyFont="0" applyFill="0" applyBorder="0" applyAlignment="0" applyProtection="0">
      <alignment vertical="center"/>
    </xf>
    <xf numFmtId="0" fontId="66" fillId="0" borderId="0"/>
    <xf numFmtId="0" fontId="50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51" fillId="0" borderId="0"/>
    <xf numFmtId="0" fontId="50" fillId="0" borderId="0"/>
    <xf numFmtId="0" fontId="49" fillId="0" borderId="0"/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0" fontId="49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165" fontId="34" fillId="0" borderId="0" applyFill="0" applyBorder="0" applyAlignment="0" applyProtection="0"/>
    <xf numFmtId="0" fontId="51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6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0" fillId="0" borderId="0"/>
    <xf numFmtId="0" fontId="49" fillId="0" borderId="0"/>
    <xf numFmtId="37" fontId="4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37" fontId="48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1" fontId="67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175" fontId="69" fillId="0" borderId="0" applyFont="0" applyFill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2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2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2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33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6" borderId="0" applyNumberFormat="0" applyBorder="0" applyAlignment="0" applyProtection="0"/>
    <xf numFmtId="0" fontId="72" fillId="49" borderId="0" applyNumberFormat="0" applyBorder="0" applyAlignment="0" applyProtection="0"/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50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51" borderId="0" applyNumberFormat="0" applyBorder="0" applyAlignment="0" applyProtection="0"/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9" fontId="33" fillId="0" borderId="0"/>
    <xf numFmtId="9" fontId="81" fillId="0" borderId="0"/>
    <xf numFmtId="9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41" fontId="83" fillId="0" borderId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53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7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84" fillId="54" borderId="0" applyNumberFormat="0" applyBorder="0" applyAlignment="0" applyProtection="0"/>
    <xf numFmtId="0" fontId="84" fillId="57" borderId="0" applyNumberFormat="0" applyBorder="0" applyAlignment="0" applyProtection="0"/>
    <xf numFmtId="0" fontId="85" fillId="55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84" fillId="52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84" fillId="58" borderId="0" applyNumberFormat="0" applyBorder="0" applyAlignment="0" applyProtection="0"/>
    <xf numFmtId="0" fontId="84" fillId="52" borderId="0" applyNumberFormat="0" applyBorder="0" applyAlignment="0" applyProtection="0"/>
    <xf numFmtId="0" fontId="85" fillId="53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84" fillId="54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14" fontId="86" fillId="60" borderId="21">
      <alignment horizontal="center" vertical="center"/>
    </xf>
    <xf numFmtId="176" fontId="87" fillId="0" borderId="0" applyFont="0" applyFill="0" applyBorder="0" applyAlignment="0" applyProtection="0"/>
    <xf numFmtId="177" fontId="87" fillId="0" borderId="0" applyFont="0" applyFill="0" applyBorder="0" applyAlignment="0" applyProtection="0"/>
    <xf numFmtId="176" fontId="88" fillId="0" borderId="0" applyFont="0" applyFill="0" applyBorder="0" applyAlignment="0" applyProtection="0"/>
    <xf numFmtId="177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2" fillId="34" borderId="22" applyNumberFormat="0" applyAlignment="0" applyProtection="0"/>
    <xf numFmtId="0" fontId="93" fillId="0" borderId="0" applyNumberFormat="0" applyFill="0" applyBorder="0" applyAlignment="0" applyProtection="0"/>
    <xf numFmtId="0" fontId="68" fillId="0" borderId="0"/>
    <xf numFmtId="0" fontId="51" fillId="0" borderId="0"/>
    <xf numFmtId="0" fontId="87" fillId="0" borderId="0"/>
    <xf numFmtId="178" fontId="81" fillId="0" borderId="0" applyFill="0" applyBorder="0" applyAlignment="0"/>
    <xf numFmtId="0" fontId="94" fillId="0" borderId="0" applyFill="0" applyBorder="0" applyAlignment="0"/>
    <xf numFmtId="179" fontId="94" fillId="0" borderId="0" applyFill="0" applyBorder="0" applyAlignment="0"/>
    <xf numFmtId="180" fontId="95" fillId="0" borderId="0" applyFill="0" applyBorder="0" applyAlignment="0"/>
    <xf numFmtId="181" fontId="81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8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9" fillId="0" borderId="0" applyNumberFormat="0" applyFill="0" applyBorder="0" applyAlignment="0">
      <alignment horizontal="center" vertical="top"/>
    </xf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1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2" fillId="0" borderId="24">
      <alignment horizontal="center"/>
    </xf>
    <xf numFmtId="175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78" fontId="8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72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187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64" fillId="0" borderId="0" applyFont="0" applyFill="0" applyBorder="0" applyAlignment="0" applyProtection="0"/>
    <xf numFmtId="174" fontId="104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4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72" fillId="0" borderId="0" applyFont="0" applyFill="0" applyBorder="0" applyAlignment="0" applyProtection="0"/>
    <xf numFmtId="183" fontId="29" fillId="0" borderId="0" applyFont="0" applyFill="0" applyBorder="0" applyAlignment="0" applyProtection="0"/>
    <xf numFmtId="190" fontId="33" fillId="0" borderId="0"/>
    <xf numFmtId="190" fontId="81" fillId="0" borderId="0"/>
    <xf numFmtId="190" fontId="81" fillId="0" borderId="0"/>
    <xf numFmtId="0" fontId="107" fillId="61" borderId="23" applyNumberFormat="0" applyAlignment="0" applyProtection="0"/>
    <xf numFmtId="0" fontId="108" fillId="0" borderId="0">
      <alignment horizontal="left"/>
    </xf>
    <xf numFmtId="0" fontId="109" fillId="0" borderId="0"/>
    <xf numFmtId="0" fontId="110" fillId="0" borderId="0">
      <alignment horizontal="left"/>
    </xf>
    <xf numFmtId="0" fontId="9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33" fillId="0" borderId="0"/>
    <xf numFmtId="193" fontId="81" fillId="0" borderId="0"/>
    <xf numFmtId="193" fontId="81" fillId="0" borderId="0"/>
    <xf numFmtId="6" fontId="111" fillId="0" borderId="0">
      <protection locked="0"/>
    </xf>
    <xf numFmtId="14" fontId="28" fillId="0" borderId="0" applyFill="0" applyBorder="0" applyAlignment="0"/>
    <xf numFmtId="194" fontId="81" fillId="0" borderId="25">
      <alignment vertical="center"/>
    </xf>
    <xf numFmtId="187" fontId="33" fillId="0" borderId="0"/>
    <xf numFmtId="187" fontId="81" fillId="0" borderId="0"/>
    <xf numFmtId="187" fontId="81" fillId="0" borderId="0"/>
    <xf numFmtId="0" fontId="9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62" borderId="0" applyNumberFormat="0" applyBorder="0" applyAlignment="0" applyProtection="0"/>
    <xf numFmtId="0" fontId="113" fillId="63" borderId="0" applyNumberFormat="0" applyBorder="0" applyAlignment="0" applyProtection="0"/>
    <xf numFmtId="0" fontId="113" fillId="64" borderId="0" applyNumberFormat="0" applyBorder="0" applyAlignment="0" applyProtection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114" fillId="0" borderId="0" applyNumberFormat="0" applyFill="0" applyBorder="0" applyAlignment="0" applyProtection="0">
      <alignment horizontal="center"/>
    </xf>
    <xf numFmtId="195" fontId="2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6" fontId="53" fillId="0" borderId="0">
      <protection locked="0"/>
    </xf>
    <xf numFmtId="0" fontId="117" fillId="0" borderId="0">
      <alignment horizontal="left"/>
    </xf>
    <xf numFmtId="0" fontId="118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3" fillId="0" borderId="26" applyNumberFormat="0" applyFill="0" applyBorder="0" applyAlignment="0" applyProtection="0">
      <protection locked="0"/>
    </xf>
    <xf numFmtId="0" fontId="120" fillId="0" borderId="20" applyNumberFormat="0" applyFill="0" applyAlignment="0" applyProtection="0"/>
    <xf numFmtId="0" fontId="121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3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38" fontId="62" fillId="65" borderId="0" applyNumberFormat="0" applyBorder="0" applyAlignment="0" applyProtection="0"/>
    <xf numFmtId="38" fontId="62" fillId="65" borderId="0" applyNumberFormat="0" applyBorder="0" applyAlignment="0" applyProtection="0"/>
    <xf numFmtId="197" fontId="124" fillId="0" borderId="0" applyNumberFormat="0" applyFill="0" applyBorder="0" applyAlignment="0" applyProtection="0"/>
    <xf numFmtId="197" fontId="125" fillId="0" borderId="0" applyNumberFormat="0" applyFill="0" applyBorder="0" applyAlignment="0" applyProtection="0"/>
    <xf numFmtId="197" fontId="126" fillId="0" borderId="0" applyNumberFormat="0" applyFill="0" applyBorder="0" applyAlignment="0" applyProtection="0"/>
    <xf numFmtId="38" fontId="127" fillId="0" borderId="0"/>
    <xf numFmtId="0" fontId="128" fillId="0" borderId="0">
      <alignment horizontal="left"/>
    </xf>
    <xf numFmtId="0" fontId="128" fillId="0" borderId="0">
      <alignment horizontal="left"/>
    </xf>
    <xf numFmtId="0" fontId="129" fillId="0" borderId="0">
      <alignment horizontal="right"/>
    </xf>
    <xf numFmtId="0" fontId="130" fillId="0" borderId="27" applyNumberFormat="0" applyAlignment="0" applyProtection="0">
      <alignment horizontal="left" vertical="center"/>
    </xf>
    <xf numFmtId="0" fontId="131" fillId="0" borderId="27" applyNumberFormat="0" applyAlignment="0" applyProtection="0">
      <alignment horizontal="left" vertical="center"/>
    </xf>
    <xf numFmtId="0" fontId="130" fillId="0" borderId="2">
      <alignment horizontal="left" vertical="center"/>
    </xf>
    <xf numFmtId="0" fontId="131" fillId="0" borderId="2">
      <alignment horizontal="left" vertical="center"/>
    </xf>
    <xf numFmtId="14" fontId="86" fillId="66" borderId="28">
      <alignment horizontal="center" vertical="center" wrapText="1"/>
    </xf>
    <xf numFmtId="0" fontId="132" fillId="0" borderId="29">
      <alignment horizontal="left" vertical="top"/>
    </xf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29" fillId="0" borderId="30">
      <alignment horizontal="left" vertical="top"/>
    </xf>
    <xf numFmtId="0" fontId="29" fillId="0" borderId="30">
      <alignment horizontal="left" vertical="top"/>
    </xf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4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5" fillId="0" borderId="0">
      <alignment horizontal="left"/>
    </xf>
    <xf numFmtId="0" fontId="132" fillId="0" borderId="30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29" fillId="0" borderId="30">
      <alignment horizontal="left" vertical="top"/>
    </xf>
    <xf numFmtId="0" fontId="29" fillId="0" borderId="30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7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9" fillId="0" borderId="30">
      <alignment horizontal="left" vertical="top"/>
    </xf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29" fillId="0" borderId="0">
      <alignment horizontal="left"/>
    </xf>
    <xf numFmtId="0" fontId="29" fillId="0" borderId="0">
      <alignment horizontal="left"/>
    </xf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1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2" fillId="0" borderId="0">
      <alignment horizontal="left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143" fillId="0" borderId="31" applyNumberFormat="0" applyFill="0" applyAlignment="0" applyProtection="0"/>
    <xf numFmtId="0" fontId="114" fillId="0" borderId="0" applyNumberFormat="0" applyFill="0" applyBorder="0" applyAlignment="0" applyProtection="0">
      <alignment horizontal="center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10" fontId="62" fillId="67" borderId="32" applyNumberFormat="0" applyBorder="0" applyAlignment="0" applyProtection="0"/>
    <xf numFmtId="10" fontId="62" fillId="67" borderId="32" applyNumberFormat="0" applyBorder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6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7" fillId="45" borderId="22" applyNumberFormat="0" applyAlignment="0" applyProtection="0"/>
    <xf numFmtId="198" fontId="29" fillId="0" borderId="0" applyFont="0" applyFill="0" applyBorder="0" applyAlignment="0" applyProtection="0"/>
    <xf numFmtId="0" fontId="148" fillId="0" borderId="17" applyNumberFormat="0" applyFill="0" applyAlignment="0" applyProtection="0"/>
    <xf numFmtId="0" fontId="149" fillId="0" borderId="18" applyNumberFormat="0" applyFill="0" applyAlignment="0" applyProtection="0"/>
    <xf numFmtId="0" fontId="150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57" fillId="0" borderId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2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9" fillId="0" borderId="0" applyFont="0" applyFill="0" applyBorder="0" applyAlignment="0" applyProtection="0"/>
    <xf numFmtId="37" fontId="153" fillId="0" borderId="0" applyFill="0" applyBorder="0" applyAlignment="0" applyProtection="0"/>
    <xf numFmtId="0" fontId="154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6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37" fontId="157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0" fontId="15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24" fillId="0" borderId="0"/>
    <xf numFmtId="0" fontId="5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9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11" fillId="0" borderId="0"/>
    <xf numFmtId="0" fontId="12" fillId="0" borderId="0"/>
    <xf numFmtId="0" fontId="160" fillId="0" borderId="0"/>
    <xf numFmtId="0" fontId="225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30" fillId="0" borderId="0"/>
    <xf numFmtId="0" fontId="81" fillId="0" borderId="0"/>
    <xf numFmtId="0" fontId="81" fillId="0" borderId="0"/>
    <xf numFmtId="0" fontId="29" fillId="0" borderId="0"/>
    <xf numFmtId="0" fontId="30" fillId="0" borderId="0"/>
    <xf numFmtId="0" fontId="161" fillId="0" borderId="0"/>
    <xf numFmtId="0" fontId="64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29" fillId="0" borderId="0"/>
    <xf numFmtId="0" fontId="224" fillId="0" borderId="0"/>
    <xf numFmtId="0" fontId="72" fillId="0" borderId="0"/>
    <xf numFmtId="0" fontId="162" fillId="0" borderId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29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84" fillId="69" borderId="33" applyNumberFormat="0" applyFont="0" applyAlignment="0" applyProtection="0"/>
    <xf numFmtId="201" fontId="29" fillId="0" borderId="0" applyFont="0" applyFill="0" applyBorder="0" applyAlignment="0" applyProtection="0">
      <alignment vertical="top"/>
    </xf>
    <xf numFmtId="0" fontId="63" fillId="0" borderId="0" applyFont="0" applyFill="0" applyBorder="0" applyAlignment="0" applyProtection="0">
      <protection hidden="1"/>
    </xf>
    <xf numFmtId="0" fontId="163" fillId="42" borderId="0" applyNumberFormat="0" applyBorder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5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6" fillId="0" borderId="0">
      <alignment horizontal="left"/>
    </xf>
    <xf numFmtId="0" fontId="167" fillId="70" borderId="0"/>
    <xf numFmtId="0" fontId="168" fillId="0" borderId="0" applyNumberFormat="0" applyFill="0" applyBorder="0" applyAlignment="0" applyProtection="0">
      <alignment vertical="top"/>
    </xf>
    <xf numFmtId="202" fontId="29" fillId="0" borderId="0" applyFont="0" applyFill="0" applyBorder="0" applyAlignment="0" applyProtection="0"/>
    <xf numFmtId="181" fontId="81" fillId="0" borderId="0" applyFont="0" applyFill="0" applyBorder="0" applyAlignment="0" applyProtection="0"/>
    <xf numFmtId="203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204" fontId="16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87" fontId="3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41" fillId="0" borderId="0" applyNumberFormat="0" applyFill="0" applyBorder="0" applyAlignment="0">
      <alignment horizontal="center" vertical="top"/>
    </xf>
    <xf numFmtId="0" fontId="170" fillId="1" borderId="0" applyNumberFormat="0" applyFill="0" applyBorder="0" applyAlignment="0">
      <alignment horizontal="center"/>
    </xf>
    <xf numFmtId="37" fontId="51" fillId="0" borderId="0"/>
    <xf numFmtId="1" fontId="29" fillId="0" borderId="34" applyNumberFormat="0" applyFill="0" applyAlignment="0" applyProtection="0">
      <alignment horizontal="center" vertical="center"/>
    </xf>
    <xf numFmtId="1" fontId="29" fillId="0" borderId="34" applyNumberFormat="0" applyFill="0" applyAlignment="0" applyProtection="0">
      <alignment horizontal="center" vertical="center"/>
    </xf>
    <xf numFmtId="0" fontId="171" fillId="0" borderId="0" applyNumberFormat="0" applyFill="0" applyBorder="0">
      <alignment horizontal="left"/>
    </xf>
    <xf numFmtId="7" fontId="172" fillId="0" borderId="0" applyFill="0" applyBorder="0">
      <alignment horizontal="right"/>
    </xf>
    <xf numFmtId="0" fontId="118" fillId="0" borderId="35">
      <alignment vertical="center"/>
    </xf>
    <xf numFmtId="4" fontId="173" fillId="68" borderId="36" applyNumberFormat="0" applyProtection="0">
      <alignment vertical="center"/>
    </xf>
    <xf numFmtId="4" fontId="173" fillId="71" borderId="36" applyNumberFormat="0" applyProtection="0">
      <alignment horizontal="left" vertical="center" indent="1"/>
    </xf>
    <xf numFmtId="4" fontId="173" fillId="72" borderId="0" applyNumberFormat="0" applyProtection="0">
      <alignment horizontal="left" vertical="center" indent="1"/>
    </xf>
    <xf numFmtId="4" fontId="28" fillId="73" borderId="36" applyNumberFormat="0" applyProtection="0">
      <alignment horizontal="right" vertical="center"/>
    </xf>
    <xf numFmtId="4" fontId="28" fillId="74" borderId="36" applyNumberFormat="0" applyProtection="0">
      <alignment horizontal="left" vertical="center" indent="1"/>
    </xf>
    <xf numFmtId="0" fontId="174" fillId="0" borderId="0" applyNumberFormat="0" applyFill="0" applyBorder="0" applyAlignment="0" applyProtection="0"/>
    <xf numFmtId="0" fontId="29" fillId="0" borderId="0"/>
    <xf numFmtId="0" fontId="175" fillId="0" borderId="0"/>
    <xf numFmtId="0" fontId="176" fillId="0" borderId="0"/>
    <xf numFmtId="0" fontId="49" fillId="0" borderId="0"/>
    <xf numFmtId="0" fontId="49" fillId="0" borderId="0"/>
    <xf numFmtId="0" fontId="50" fillId="0" borderId="0"/>
    <xf numFmtId="0" fontId="66" fillId="0" borderId="0"/>
    <xf numFmtId="0" fontId="168" fillId="0" borderId="0" applyNumberFormat="0" applyFont="0" applyFill="0" applyAlignment="0">
      <alignment horizontal="center" vertical="top"/>
    </xf>
    <xf numFmtId="0" fontId="177" fillId="0" borderId="0">
      <alignment horizontal="left"/>
    </xf>
    <xf numFmtId="0" fontId="119" fillId="0" borderId="0">
      <alignment horizontal="left"/>
    </xf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5" fillId="0" borderId="0"/>
    <xf numFmtId="0" fontId="119" fillId="0" borderId="0"/>
    <xf numFmtId="0" fontId="178" fillId="0" borderId="0"/>
    <xf numFmtId="0" fontId="178" fillId="0" borderId="0"/>
    <xf numFmtId="0" fontId="179" fillId="0" borderId="0"/>
    <xf numFmtId="0" fontId="179" fillId="0" borderId="0"/>
    <xf numFmtId="0" fontId="178" fillId="0" borderId="0"/>
    <xf numFmtId="0" fontId="178" fillId="0" borderId="0"/>
    <xf numFmtId="49" fontId="28" fillId="0" borderId="0" applyFill="0" applyBorder="0" applyAlignment="0"/>
    <xf numFmtId="205" fontId="96" fillId="0" borderId="0" applyFill="0" applyBorder="0" applyAlignment="0"/>
    <xf numFmtId="206" fontId="81" fillId="0" borderId="0" applyFill="0" applyBorder="0" applyAlignment="0"/>
    <xf numFmtId="0" fontId="180" fillId="0" borderId="0" applyFill="0" applyBorder="0" applyProtection="0">
      <alignment horizontal="left" vertical="top"/>
    </xf>
    <xf numFmtId="40" fontId="18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9" fillId="0" borderId="0"/>
    <xf numFmtId="0" fontId="178" fillId="0" borderId="0"/>
    <xf numFmtId="0" fontId="11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4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5" fillId="34" borderId="16" applyNumberFormat="0" applyAlignment="0" applyProtection="0"/>
    <xf numFmtId="37" fontId="62" fillId="71" borderId="0" applyNumberFormat="0" applyBorder="0" applyAlignment="0" applyProtection="0"/>
    <xf numFmtId="37" fontId="62" fillId="0" borderId="0"/>
    <xf numFmtId="37" fontId="62" fillId="71" borderId="0" applyNumberFormat="0" applyBorder="0" applyAlignment="0" applyProtection="0"/>
    <xf numFmtId="3" fontId="186" fillId="0" borderId="31" applyProtection="0"/>
    <xf numFmtId="207" fontId="175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8" fontId="6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9" fontId="30" fillId="0" borderId="0" applyFont="0" applyFill="0" applyBorder="0" applyAlignment="0" applyProtection="0"/>
    <xf numFmtId="168" fontId="175" fillId="0" borderId="0" applyFont="0" applyFill="0" applyBorder="0" applyAlignment="0" applyProtection="0"/>
    <xf numFmtId="43" fontId="191" fillId="0" borderId="0" applyFont="0" applyFill="0" applyBorder="0" applyAlignment="0" applyProtection="0"/>
    <xf numFmtId="208" fontId="64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29" fillId="0" borderId="0" applyFont="0" applyFill="0" applyBorder="0" applyAlignment="0" applyProtection="0"/>
    <xf numFmtId="209" fontId="30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209" fontId="19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29" fillId="0" borderId="0" applyFont="0" applyFill="0" applyBorder="0" applyAlignment="0" applyProtection="0"/>
    <xf numFmtId="42" fontId="30" fillId="0" borderId="0" applyFont="0" applyFill="0" applyBorder="0" applyAlignment="0" applyProtection="0"/>
    <xf numFmtId="191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1" fillId="61" borderId="23" applyNumberFormat="0" applyAlignment="0" applyProtection="0"/>
    <xf numFmtId="0" fontId="152" fillId="0" borderId="20" applyNumberFormat="0" applyFill="0" applyAlignment="0" applyProtection="0"/>
    <xf numFmtId="9" fontId="29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1" fillId="42" borderId="0" applyNumberFormat="0" applyBorder="0" applyAlignment="0" applyProtection="0"/>
    <xf numFmtId="0" fontId="165" fillId="34" borderId="16" applyNumberFormat="0" applyAlignment="0" applyProtection="0"/>
    <xf numFmtId="0" fontId="165" fillId="34" borderId="16" applyNumberFormat="0" applyAlignment="0" applyProtection="0"/>
    <xf numFmtId="0" fontId="98" fillId="34" borderId="22" applyNumberFormat="0" applyAlignment="0" applyProtection="0"/>
    <xf numFmtId="0" fontId="98" fillId="34" borderId="22" applyNumberFormat="0" applyAlignment="0" applyProtection="0"/>
    <xf numFmtId="0" fontId="19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93" fillId="0" borderId="0"/>
    <xf numFmtId="168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123" fillId="33" borderId="0" applyNumberFormat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9" fontId="10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191" fillId="0" borderId="0"/>
    <xf numFmtId="0" fontId="72" fillId="0" borderId="0"/>
    <xf numFmtId="0" fontId="191" fillId="0" borderId="0"/>
    <xf numFmtId="0" fontId="72" fillId="0" borderId="0"/>
    <xf numFmtId="0" fontId="29" fillId="0" borderId="0"/>
    <xf numFmtId="0" fontId="29" fillId="0" borderId="0" applyAlignment="0" applyProtection="0"/>
    <xf numFmtId="0" fontId="146" fillId="45" borderId="22" applyNumberFormat="0" applyAlignment="0" applyProtection="0"/>
    <xf numFmtId="0" fontId="146" fillId="45" borderId="22" applyNumberFormat="0" applyAlignment="0" applyProtection="0"/>
    <xf numFmtId="0" fontId="156" fillId="68" borderId="0" applyNumberFormat="0" applyBorder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9" fillId="0" borderId="0"/>
    <xf numFmtId="0" fontId="103" fillId="0" borderId="0"/>
    <xf numFmtId="0" fontId="77" fillId="35" borderId="0" applyNumberFormat="0" applyBorder="0" applyAlignment="0" applyProtection="0"/>
    <xf numFmtId="0" fontId="77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40" borderId="0" applyNumberFormat="0" applyBorder="0" applyAlignment="0" applyProtection="0"/>
    <xf numFmtId="0" fontId="29" fillId="69" borderId="33" applyNumberFormat="0" applyFont="0" applyAlignment="0" applyProtection="0"/>
    <xf numFmtId="0" fontId="72" fillId="69" borderId="33" applyNumberFormat="0" applyFont="0" applyAlignment="0" applyProtection="0"/>
    <xf numFmtId="0" fontId="134" fillId="0" borderId="17" applyNumberFormat="0" applyFill="0" applyAlignment="0" applyProtection="0"/>
    <xf numFmtId="0" fontId="137" fillId="0" borderId="18" applyNumberFormat="0" applyFill="0" applyAlignment="0" applyProtection="0"/>
    <xf numFmtId="0" fontId="141" fillId="0" borderId="19" applyNumberFormat="0" applyFill="0" applyAlignment="0" applyProtection="0"/>
    <xf numFmtId="0" fontId="141" fillId="0" borderId="0" applyNumberFormat="0" applyFill="0" applyBorder="0" applyAlignment="0" applyProtection="0"/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40" fontId="196" fillId="0" borderId="0" applyFont="0" applyFill="0" applyBorder="0" applyAlignment="0" applyProtection="0"/>
    <xf numFmtId="38" fontId="196" fillId="0" borderId="0" applyFont="0" applyFill="0" applyBorder="0" applyAlignment="0" applyProtection="0"/>
    <xf numFmtId="0" fontId="175" fillId="69" borderId="33" applyNumberFormat="0" applyFont="0" applyAlignment="0" applyProtection="0">
      <alignment vertical="center"/>
    </xf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29" fillId="68" borderId="0" applyNumberFormat="0" applyBorder="0" applyAlignment="0" applyProtection="0">
      <alignment vertical="center"/>
    </xf>
    <xf numFmtId="0" fontId="197" fillId="0" borderId="0"/>
    <xf numFmtId="0" fontId="29" fillId="0" borderId="0" applyNumberFormat="0" applyFill="0" applyBorder="0" applyAlignment="0" applyProtection="0">
      <alignment vertical="center"/>
    </xf>
    <xf numFmtId="0" fontId="29" fillId="61" borderId="23" applyNumberFormat="0" applyAlignment="0" applyProtection="0">
      <alignment vertic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20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45" borderId="22" applyNumberFormat="0" applyAlignment="0" applyProtection="0">
      <alignment vertical="center"/>
    </xf>
    <xf numFmtId="3" fontId="29" fillId="0" borderId="0" applyFont="0" applyFill="0" applyBorder="0" applyAlignment="0" applyProtection="0"/>
    <xf numFmtId="0" fontId="19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9" fillId="0" borderId="0">
      <alignment vertical="center"/>
    </xf>
    <xf numFmtId="0" fontId="200" fillId="68" borderId="0" applyNumberFormat="0" applyBorder="0" applyAlignment="0" applyProtection="0">
      <alignment vertical="center"/>
    </xf>
    <xf numFmtId="0" fontId="38" fillId="0" borderId="0"/>
    <xf numFmtId="0" fontId="199" fillId="69" borderId="33" applyNumberFormat="0" applyFont="0" applyAlignment="0" applyProtection="0">
      <alignment vertical="center"/>
    </xf>
    <xf numFmtId="0" fontId="29" fillId="34" borderId="16" applyNumberFormat="0" applyAlignment="0" applyProtection="0">
      <alignment vertical="center"/>
    </xf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99" fillId="0" borderId="0" applyFont="0" applyFill="0" applyBorder="0" applyAlignment="0" applyProtection="0">
      <alignment vertical="center"/>
    </xf>
    <xf numFmtId="0" fontId="201" fillId="0" borderId="37" applyNumberFormat="0" applyFill="0" applyAlignment="0" applyProtection="0">
      <alignment vertical="center"/>
    </xf>
    <xf numFmtId="210" fontId="175" fillId="0" borderId="0" applyFont="0" applyFill="0" applyBorder="0" applyAlignment="0" applyProtection="0"/>
    <xf numFmtId="0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175" fillId="0" borderId="0">
      <alignment vertical="center"/>
    </xf>
    <xf numFmtId="0" fontId="203" fillId="33" borderId="0" applyNumberFormat="0" applyBorder="0" applyAlignment="0" applyProtection="0">
      <alignment vertical="center"/>
    </xf>
    <xf numFmtId="0" fontId="204" fillId="33" borderId="0" applyNumberFormat="0" applyBorder="0" applyAlignment="0" applyProtection="0">
      <alignment vertical="center"/>
    </xf>
    <xf numFmtId="0" fontId="204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5" fillId="33" borderId="0" applyNumberFormat="0" applyBorder="0" applyAlignment="0" applyProtection="0">
      <alignment vertical="center"/>
    </xf>
    <xf numFmtId="0" fontId="205" fillId="33" borderId="0" applyNumberFormat="0" applyBorder="0" applyAlignment="0" applyProtection="0">
      <alignment vertical="center"/>
    </xf>
    <xf numFmtId="211" fontId="29" fillId="0" borderId="0" applyFont="0" applyFill="0" applyBorder="0" applyAlignment="0" applyProtection="0"/>
    <xf numFmtId="0" fontId="206" fillId="42" borderId="0" applyNumberFormat="0" applyBorder="0" applyAlignment="0" applyProtection="0">
      <alignment vertical="center"/>
    </xf>
    <xf numFmtId="0" fontId="206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6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8" fillId="0" borderId="0" applyNumberFormat="0" applyFill="0" applyBorder="0" applyAlignment="0" applyProtection="0"/>
    <xf numFmtId="0" fontId="29" fillId="0" borderId="0"/>
    <xf numFmtId="0" fontId="7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212" fontId="209" fillId="0" borderId="0" applyFont="0" applyFill="0" applyBorder="0" applyAlignment="0" applyProtection="0"/>
    <xf numFmtId="40" fontId="210" fillId="0" borderId="0" applyFont="0" applyFill="0" applyBorder="0" applyAlignment="0" applyProtection="0"/>
    <xf numFmtId="38" fontId="211" fillId="0" borderId="0" applyFont="0" applyFill="0" applyBorder="0" applyAlignment="0" applyProtection="0"/>
    <xf numFmtId="0" fontId="29" fillId="61" borderId="23" applyNumberFormat="0" applyAlignment="0" applyProtection="0">
      <alignment vertical="center"/>
    </xf>
    <xf numFmtId="0" fontId="212" fillId="0" borderId="0"/>
    <xf numFmtId="0" fontId="213" fillId="0" borderId="0" applyNumberFormat="0" applyFill="0" applyBorder="0" applyAlignment="0" applyProtection="0">
      <alignment vertical="center"/>
    </xf>
    <xf numFmtId="0" fontId="214" fillId="0" borderId="17" applyNumberFormat="0" applyFill="0" applyAlignment="0" applyProtection="0">
      <alignment vertical="center"/>
    </xf>
    <xf numFmtId="0" fontId="215" fillId="0" borderId="18" applyNumberFormat="0" applyFill="0" applyAlignment="0" applyProtection="0">
      <alignment vertical="center"/>
    </xf>
    <xf numFmtId="0" fontId="216" fillId="0" borderId="19" applyNumberFormat="0" applyFill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61" borderId="23" applyNumberForma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59" fillId="69" borderId="3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8" fillId="34" borderId="22" applyNumberFormat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22" applyNumberFormat="0" applyAlignment="0" applyProtection="0">
      <alignment vertical="center"/>
    </xf>
    <xf numFmtId="207" fontId="17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21" fillId="45" borderId="22" applyNumberFormat="0" applyAlignment="0" applyProtection="0">
      <alignment vertical="center"/>
    </xf>
    <xf numFmtId="0" fontId="222" fillId="34" borderId="16" applyNumberFormat="0" applyAlignment="0" applyProtection="0">
      <alignment vertical="center"/>
    </xf>
    <xf numFmtId="0" fontId="29" fillId="45" borderId="22" applyNumberFormat="0" applyAlignment="0" applyProtection="0">
      <alignment vertical="center"/>
    </xf>
    <xf numFmtId="0" fontId="29" fillId="34" borderId="16" applyNumberFormat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166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0" fontId="223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224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39" fontId="29" fillId="75" borderId="0"/>
    <xf numFmtId="0" fontId="224" fillId="0" borderId="0"/>
    <xf numFmtId="174" fontId="224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26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0" fontId="227" fillId="0" borderId="0">
      <alignment vertical="center"/>
    </xf>
    <xf numFmtId="43" fontId="28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7" fillId="3" borderId="0" applyNumberFormat="0" applyBorder="0" applyAlignment="0" applyProtection="0"/>
    <xf numFmtId="0" fontId="21" fillId="6" borderId="10" applyNumberFormat="0" applyAlignment="0" applyProtection="0"/>
    <xf numFmtId="0" fontId="23" fillId="7" borderId="13" applyNumberFormat="0" applyAlignment="0" applyProtection="0"/>
    <xf numFmtId="0" fontId="2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9" fillId="5" borderId="10" applyNumberFormat="0" applyAlignment="0" applyProtection="0"/>
    <xf numFmtId="0" fontId="22" fillId="0" borderId="12" applyNumberFormat="0" applyFill="0" applyAlignment="0" applyProtection="0"/>
    <xf numFmtId="0" fontId="18" fillId="4" borderId="0" applyNumberFormat="0" applyBorder="0" applyAlignment="0" applyProtection="0"/>
    <xf numFmtId="0" fontId="84" fillId="8" borderId="14" applyNumberFormat="0" applyFont="0" applyAlignment="0" applyProtection="0"/>
    <xf numFmtId="0" fontId="20" fillId="6" borderId="11" applyNumberFormat="0" applyAlignment="0" applyProtection="0"/>
    <xf numFmtId="0" fontId="26" fillId="0" borderId="15" applyNumberFormat="0" applyFill="0" applyAlignment="0" applyProtection="0"/>
    <xf numFmtId="0" fontId="24" fillId="0" borderId="0" applyNumberFormat="0" applyFill="0" applyBorder="0" applyAlignment="0" applyProtection="0"/>
    <xf numFmtId="174" fontId="224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224" fillId="0" borderId="0"/>
    <xf numFmtId="0" fontId="30" fillId="0" borderId="0"/>
    <xf numFmtId="0" fontId="29" fillId="0" borderId="0"/>
    <xf numFmtId="39" fontId="29" fillId="0" borderId="0"/>
    <xf numFmtId="9" fontId="2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29" fillId="0" borderId="0"/>
    <xf numFmtId="39" fontId="29" fillId="0" borderId="0"/>
    <xf numFmtId="0" fontId="224" fillId="0" borderId="0"/>
    <xf numFmtId="0" fontId="9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24" fillId="0" borderId="0" applyFont="0" applyFill="0" applyBorder="0" applyAlignment="0" applyProtection="0"/>
    <xf numFmtId="0" fontId="5" fillId="0" borderId="0"/>
    <xf numFmtId="0" fontId="224" fillId="0" borderId="0"/>
    <xf numFmtId="0" fontId="30" fillId="0" borderId="0"/>
    <xf numFmtId="0" fontId="12" fillId="0" borderId="0"/>
    <xf numFmtId="0" fontId="3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4" fillId="0" borderId="0"/>
    <xf numFmtId="17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29" fillId="0" borderId="0"/>
    <xf numFmtId="174" fontId="30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0" fillId="0" borderId="0" applyFont="0" applyFill="0" applyBorder="0" applyAlignment="0" applyProtection="0"/>
    <xf numFmtId="39" fontId="29" fillId="0" borderId="0"/>
    <xf numFmtId="43" fontId="12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29" fillId="0" borderId="0"/>
    <xf numFmtId="213" fontId="29" fillId="0" borderId="0" applyFont="0" applyFill="0" applyBorder="0" applyAlignment="0" applyProtection="0"/>
    <xf numFmtId="0" fontId="227" fillId="0" borderId="0">
      <alignment vertical="center"/>
    </xf>
    <xf numFmtId="0" fontId="29" fillId="0" borderId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2" fillId="0" borderId="0"/>
    <xf numFmtId="213" fontId="29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39" fontId="29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3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231" fillId="0" borderId="0"/>
    <xf numFmtId="43" fontId="2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2" fillId="0" borderId="0"/>
    <xf numFmtId="0" fontId="29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24" fillId="0" borderId="0" applyFont="0" applyFill="0" applyBorder="0" applyAlignment="0" applyProtection="0"/>
    <xf numFmtId="39" fontId="29" fillId="0" borderId="0"/>
    <xf numFmtId="39" fontId="29" fillId="0" borderId="0"/>
    <xf numFmtId="174" fontId="3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9" fontId="30" fillId="0" borderId="0" applyFont="0" applyFill="0" applyBorder="0" applyAlignment="0" applyProtection="0"/>
    <xf numFmtId="0" fontId="234" fillId="0" borderId="0"/>
    <xf numFmtId="0" fontId="2" fillId="0" borderId="0"/>
    <xf numFmtId="43" fontId="3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30" fillId="0" borderId="0"/>
    <xf numFmtId="0" fontId="224" fillId="0" borderId="0"/>
    <xf numFmtId="43" fontId="224" fillId="0" borderId="0" applyFont="0" applyFill="0" applyBorder="0" applyAlignment="0" applyProtection="0"/>
    <xf numFmtId="0" fontId="65" fillId="0" borderId="0"/>
    <xf numFmtId="44" fontId="29" fillId="0" borderId="0" applyFont="0" applyFill="0" applyBorder="0" applyAlignment="0" applyProtection="0"/>
    <xf numFmtId="39" fontId="235" fillId="0" borderId="0"/>
    <xf numFmtId="39" fontId="235" fillId="0" borderId="0"/>
    <xf numFmtId="39" fontId="235" fillId="0" borderId="0"/>
    <xf numFmtId="39" fontId="235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39" fontId="235" fillId="0" borderId="0"/>
    <xf numFmtId="39" fontId="235" fillId="0" borderId="0"/>
    <xf numFmtId="18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22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91" fontId="224" fillId="0" borderId="0" applyFont="0" applyFill="0" applyBorder="0" applyAlignment="0" applyProtection="0"/>
    <xf numFmtId="0" fontId="236" fillId="0" borderId="0" applyProtection="0"/>
    <xf numFmtId="214" fontId="29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236" fillId="0" borderId="0" applyProtection="0"/>
    <xf numFmtId="0" fontId="238" fillId="0" borderId="0" applyProtection="0"/>
    <xf numFmtId="0" fontId="130" fillId="0" borderId="0" applyProtection="0"/>
    <xf numFmtId="0" fontId="224" fillId="0" borderId="0"/>
    <xf numFmtId="0" fontId="28" fillId="0" borderId="0"/>
    <xf numFmtId="0" fontId="64" fillId="0" borderId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40" fontId="239" fillId="0" borderId="0"/>
    <xf numFmtId="3" fontId="240" fillId="0" borderId="38">
      <alignment horizontal="center"/>
    </xf>
    <xf numFmtId="0" fontId="241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43" fillId="0" borderId="0"/>
    <xf numFmtId="0" fontId="12" fillId="0" borderId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43" fillId="0" borderId="0" applyFont="0" applyFill="0" applyBorder="0" applyAlignment="0" applyProtection="0"/>
    <xf numFmtId="0" fontId="2" fillId="0" borderId="0"/>
    <xf numFmtId="0" fontId="2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24" fillId="0" borderId="0"/>
    <xf numFmtId="174" fontId="224" fillId="0" borderId="0" applyFont="0" applyFill="0" applyBorder="0" applyAlignment="0" applyProtection="0"/>
    <xf numFmtId="0" fontId="65" fillId="0" borderId="0"/>
    <xf numFmtId="0" fontId="2" fillId="0" borderId="0"/>
    <xf numFmtId="174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0" fontId="6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7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2" fillId="0" borderId="0"/>
    <xf numFmtId="43" fontId="30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0" fontId="11" fillId="0" borderId="0"/>
  </cellStyleXfs>
  <cellXfs count="104">
    <xf numFmtId="0" fontId="0" fillId="0" borderId="0" xfId="0"/>
    <xf numFmtId="164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0" fontId="6" fillId="0" borderId="0" xfId="0" applyNumberFormat="1" applyFont="1" applyFill="1" applyAlignment="1">
      <alignment vertical="top"/>
    </xf>
    <xf numFmtId="0" fontId="6" fillId="0" borderId="0" xfId="0" quotePrefix="1" applyNumberFormat="1" applyFont="1" applyFill="1" applyAlignment="1">
      <alignment horizontal="left" vertical="top"/>
    </xf>
    <xf numFmtId="0" fontId="7" fillId="0" borderId="0" xfId="0" applyNumberFormat="1" applyFont="1" applyFill="1" applyAlignment="1">
      <alignment horizontal="centerContinuous" vertical="top"/>
    </xf>
    <xf numFmtId="164" fontId="7" fillId="0" borderId="0" xfId="0" applyNumberFormat="1" applyFont="1" applyFill="1" applyAlignment="1">
      <alignment horizontal="centerContinuous" vertical="top"/>
    </xf>
    <xf numFmtId="164" fontId="7" fillId="0" borderId="0" xfId="0" applyNumberFormat="1" applyFont="1" applyFill="1" applyAlignment="1">
      <alignment horizontal="left" vertical="top"/>
    </xf>
    <xf numFmtId="164" fontId="7" fillId="0" borderId="0" xfId="0" quotePrefix="1" applyNumberFormat="1" applyFont="1" applyFill="1" applyAlignment="1">
      <alignment horizontal="centerContinuous" vertical="top"/>
    </xf>
    <xf numFmtId="37" fontId="7" fillId="0" borderId="0" xfId="0" applyNumberFormat="1" applyFont="1" applyFill="1" applyAlignment="1">
      <alignment horizontal="right" vertical="top"/>
    </xf>
    <xf numFmtId="164" fontId="7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vertical="top"/>
    </xf>
    <xf numFmtId="0" fontId="8" fillId="0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right" vertical="top"/>
    </xf>
    <xf numFmtId="0" fontId="7" fillId="0" borderId="0" xfId="0" quotePrefix="1" applyNumberFormat="1" applyFont="1" applyFill="1" applyBorder="1" applyAlignment="1">
      <alignment horizontal="center" vertical="top"/>
    </xf>
    <xf numFmtId="0" fontId="9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left" vertical="top"/>
    </xf>
    <xf numFmtId="0" fontId="7" fillId="0" borderId="0" xfId="0" quotePrefix="1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164" fontId="7" fillId="0" borderId="0" xfId="0" applyNumberFormat="1" applyFont="1" applyFill="1" applyAlignment="1">
      <alignment horizontal="center" vertical="top"/>
    </xf>
    <xf numFmtId="41" fontId="7" fillId="0" borderId="0" xfId="0" applyNumberFormat="1" applyFont="1" applyFill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1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0" quotePrefix="1" applyNumberFormat="1" applyFont="1" applyFill="1" applyAlignment="1">
      <alignment horizontal="center" vertical="top"/>
    </xf>
    <xf numFmtId="0" fontId="7" fillId="0" borderId="0" xfId="0" applyNumberFormat="1" applyFont="1" applyFill="1" applyBorder="1" applyAlignment="1">
      <alignment vertical="top"/>
    </xf>
    <xf numFmtId="37" fontId="10" fillId="0" borderId="0" xfId="0" applyNumberFormat="1" applyFont="1" applyFill="1" applyAlignment="1">
      <alignment vertical="top"/>
    </xf>
    <xf numFmtId="37" fontId="7" fillId="0" borderId="0" xfId="0" applyNumberFormat="1" applyFont="1" applyFill="1" applyBorder="1" applyAlignment="1">
      <alignment vertical="top"/>
    </xf>
    <xf numFmtId="37" fontId="7" fillId="0" borderId="0" xfId="0" applyNumberFormat="1" applyFont="1" applyFill="1" applyAlignment="1">
      <alignment vertical="top"/>
    </xf>
    <xf numFmtId="0" fontId="8" fillId="0" borderId="0" xfId="0" applyNumberFormat="1" applyFont="1" applyFill="1" applyBorder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top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4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43" fontId="7" fillId="0" borderId="4" xfId="0" applyNumberFormat="1" applyFont="1" applyFill="1" applyBorder="1" applyAlignment="1">
      <alignment horizontal="center" vertical="top"/>
    </xf>
    <xf numFmtId="43" fontId="7" fillId="0" borderId="0" xfId="0" applyNumberFormat="1" applyFont="1" applyFill="1" applyBorder="1" applyAlignment="1">
      <alignment horizontal="center" vertical="top"/>
    </xf>
    <xf numFmtId="41" fontId="7" fillId="0" borderId="0" xfId="4113" applyNumberFormat="1" applyFont="1" applyFill="1" applyAlignment="1">
      <alignment horizontal="center" vertical="top"/>
    </xf>
    <xf numFmtId="43" fontId="7" fillId="0" borderId="0" xfId="4113" applyFont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Alignment="1">
      <alignment horizontal="right" vertical="top"/>
    </xf>
    <xf numFmtId="0" fontId="7" fillId="0" borderId="0" xfId="1" applyNumberFormat="1" applyFont="1" applyFill="1" applyAlignment="1">
      <alignment horizontal="center" vertical="top"/>
    </xf>
    <xf numFmtId="164" fontId="7" fillId="0" borderId="0" xfId="1" applyNumberFormat="1" applyFont="1" applyFill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left" vertical="top"/>
    </xf>
    <xf numFmtId="41" fontId="7" fillId="0" borderId="0" xfId="1" applyNumberFormat="1" applyFont="1" applyFill="1" applyAlignment="1">
      <alignment horizontal="center" vertical="top"/>
    </xf>
    <xf numFmtId="41" fontId="7" fillId="0" borderId="0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Alignment="1">
      <alignment horizontal="left" vertical="top"/>
    </xf>
    <xf numFmtId="41" fontId="7" fillId="0" borderId="0" xfId="1" quotePrefix="1" applyNumberFormat="1" applyFont="1" applyFill="1" applyBorder="1" applyAlignment="1">
      <alignment horizontal="center" vertical="top"/>
    </xf>
    <xf numFmtId="41" fontId="7" fillId="0" borderId="3" xfId="1" applyNumberFormat="1" applyFont="1" applyFill="1" applyBorder="1" applyAlignment="1">
      <alignment horizontal="center" vertical="top"/>
    </xf>
    <xf numFmtId="41" fontId="7" fillId="0" borderId="0" xfId="1" applyNumberFormat="1" applyFont="1" applyFill="1" applyAlignment="1">
      <alignment vertical="top"/>
    </xf>
    <xf numFmtId="41" fontId="7" fillId="0" borderId="0" xfId="1" applyNumberFormat="1" applyFont="1" applyFill="1" applyBorder="1" applyAlignment="1">
      <alignment vertical="top"/>
    </xf>
    <xf numFmtId="43" fontId="7" fillId="0" borderId="0" xfId="4113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0" applyNumberFormat="1" applyFont="1" applyFill="1" applyAlignment="1"/>
    <xf numFmtId="41" fontId="7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7" fillId="0" borderId="2" xfId="0" applyNumberFormat="1" applyFont="1" applyFill="1" applyBorder="1" applyAlignment="1">
      <alignment horizontal="right"/>
    </xf>
    <xf numFmtId="41" fontId="7" fillId="0" borderId="1" xfId="0" applyNumberFormat="1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>
      <alignment horizontal="center"/>
    </xf>
    <xf numFmtId="41" fontId="7" fillId="0" borderId="2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41" fontId="7" fillId="0" borderId="0" xfId="0" applyNumberFormat="1" applyFont="1" applyFill="1" applyAlignment="1"/>
    <xf numFmtId="0" fontId="7" fillId="0" borderId="0" xfId="0" applyFont="1" applyFill="1" applyAlignment="1">
      <alignment horizontal="centerContinuous"/>
    </xf>
    <xf numFmtId="164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164" fontId="7" fillId="0" borderId="0" xfId="0" applyNumberFormat="1" applyFont="1" applyFill="1" applyAlignment="1">
      <alignment horizontal="centerContinuous"/>
    </xf>
    <xf numFmtId="164" fontId="7" fillId="0" borderId="0" xfId="0" quotePrefix="1" applyNumberFormat="1" applyFont="1" applyFill="1" applyAlignment="1"/>
    <xf numFmtId="164" fontId="7" fillId="0" borderId="0" xfId="0" quotePrefix="1" applyNumberFormat="1" applyFont="1" applyFill="1" applyAlignment="1">
      <alignment horizontal="centerContinuous"/>
    </xf>
    <xf numFmtId="37" fontId="7" fillId="0" borderId="0" xfId="0" applyNumberFormat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6" fillId="0" borderId="0" xfId="0" quotePrefix="1" applyFont="1" applyFill="1" applyAlignment="1">
      <alignment horizontal="left"/>
    </xf>
    <xf numFmtId="37" fontId="6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center"/>
    </xf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41" fontId="7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41" fontId="7" fillId="0" borderId="0" xfId="0" applyNumberFormat="1" applyFont="1" applyFill="1" applyAlignment="1">
      <alignment vertical="top"/>
    </xf>
    <xf numFmtId="41" fontId="233" fillId="76" borderId="0" xfId="0" applyNumberFormat="1" applyFont="1" applyFill="1"/>
    <xf numFmtId="37" fontId="6" fillId="0" borderId="0" xfId="1" quotePrefix="1" applyNumberFormat="1" applyFont="1" applyFill="1" applyAlignment="1">
      <alignment horizontal="left" vertical="top"/>
    </xf>
    <xf numFmtId="37" fontId="6" fillId="0" borderId="0" xfId="1" applyNumberFormat="1" applyFont="1" applyFill="1" applyAlignment="1">
      <alignment horizontal="left" vertical="top"/>
    </xf>
    <xf numFmtId="164" fontId="7" fillId="0" borderId="0" xfId="1" applyNumberFormat="1" applyFont="1" applyFill="1" applyAlignment="1">
      <alignment horizontal="right" vertical="top"/>
    </xf>
    <xf numFmtId="164" fontId="7" fillId="0" borderId="1" xfId="1" applyNumberFormat="1" applyFont="1" applyFill="1" applyBorder="1" applyAlignment="1">
      <alignment horizontal="center" vertical="top"/>
    </xf>
  </cellXfs>
  <cellStyles count="438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- Style1" xfId="4300" xr:uid="{59F81D1F-8D56-4C55-A6A4-21ECA138E068}"/>
    <cellStyle name="?? [0.00]_494-239" xfId="6" xr:uid="{00000000-0005-0000-0000-000004000000}"/>
    <cellStyle name="?? [0] - Style2" xfId="4301" xr:uid="{1142327D-B9EC-4A14-A3DB-7C78552CF42D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 5" xfId="4299" xr:uid="{95ECCAE0-E18C-4BE3-849E-D2EA3F43935D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?? - Style3" xfId="4302" xr:uid="{CD62D794-1559-4339-B801-37A52A23D120}"/>
    <cellStyle name="?????? - Style4" xfId="4303" xr:uid="{9D981191-3139-48E9-B15B-DE3433DA4801}"/>
    <cellStyle name="??????????????????? [0]_PERSONAL" xfId="4304" xr:uid="{E99E8294-18B5-4192-801C-74F570D828A1}"/>
    <cellStyle name="???????????????????_PERSONAL" xfId="4305" xr:uid="{348612BE-DFFF-4B05-9260-20E64467579E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 - Style7" xfId="4306" xr:uid="{82702B2C-C1A0-45C3-9C39-D21040B139E4}"/>
    <cellStyle name="Comma  - Style8" xfId="4307" xr:uid="{9DF0C682-1250-460C-A862-660E4DCCAD95}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2 2" xfId="4308" xr:uid="{078560CF-F978-45B2-9178-3AEF0A340640}"/>
    <cellStyle name="Comma 10 3" xfId="4181" xr:uid="{5AD6C767-DFB2-4B64-82B8-287BDF83F3A8}"/>
    <cellStyle name="Comma 10 4" xfId="4294" xr:uid="{12F04FED-60D6-4AAA-8D92-8642DE98E8EF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25" xfId="4297" xr:uid="{2D1E177D-A03C-4418-B840-F955D7CC0BC7}"/>
    <cellStyle name="Comma 2 3" xfId="3113" xr:uid="{00000000-0005-0000-0000-0000470C0000}"/>
    <cellStyle name="Comma 2 3 10" xfId="4198" xr:uid="{7ABF40D5-860C-4E7D-9FAE-75DFD6FECDE5}"/>
    <cellStyle name="Comma 2 3 11" xfId="4309" xr:uid="{2799D8E9-4BF2-4AC9-9E4C-83D97AD367CF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7 2" xfId="4376" xr:uid="{27029E81-B23E-42F6-80ED-BCF91FEC085B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7 2" xfId="4310" xr:uid="{2B8C5B76-5653-4DC5-ACD4-86EEDB1F54BB}"/>
    <cellStyle name="Comma 28" xfId="3138" xr:uid="{00000000-0005-0000-0000-0000660C0000}"/>
    <cellStyle name="Comma 28 2" xfId="3139" xr:uid="{00000000-0005-0000-0000-0000670C0000}"/>
    <cellStyle name="Comma 28 3" xfId="4311" xr:uid="{7B6A9FF0-6AEC-48C6-8C00-7B683F75E77C}"/>
    <cellStyle name="Comma 29" xfId="3140" xr:uid="{00000000-0005-0000-0000-0000680C0000}"/>
    <cellStyle name="Comma 29 2" xfId="4312" xr:uid="{4A24874A-1E7F-4639-AA76-83A4F4B1B2D0}"/>
    <cellStyle name="Comma 3" xfId="3141" xr:uid="{00000000-0005-0000-0000-0000690C0000}"/>
    <cellStyle name="Comma 3 10" xfId="4286" xr:uid="{9C748883-BF82-4818-BD83-0623EE7B29BD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4 2" xfId="4372" xr:uid="{FA917317-702B-4E58-92F6-BDBC9F143434}"/>
    <cellStyle name="Comma 3 5" xfId="3145" xr:uid="{00000000-0005-0000-0000-0000700C0000}"/>
    <cellStyle name="Comma 3 5 2" xfId="4313" xr:uid="{F69AFE9E-9E4B-46CE-945A-96723DE209C6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0 2" xfId="4338" xr:uid="{96ED598E-27EA-410F-8BEF-16BF3A0A0BF2}"/>
    <cellStyle name="Comma 31" xfId="3151" xr:uid="{00000000-0005-0000-0000-0000770C0000}"/>
    <cellStyle name="Comma 31 2" xfId="4348" xr:uid="{E6CA103C-AF8C-40E3-B17F-F706071711CA}"/>
    <cellStyle name="Comma 32" xfId="3152" xr:uid="{00000000-0005-0000-0000-0000780C0000}"/>
    <cellStyle name="Comma 32 2" xfId="4357" xr:uid="{274C3C6B-A9B4-4D6B-80F2-DB32BFD2D9F1}"/>
    <cellStyle name="Comma 33" xfId="3153" xr:uid="{00000000-0005-0000-0000-0000790C0000}"/>
    <cellStyle name="Comma 33 2" xfId="3154" xr:uid="{00000000-0005-0000-0000-00007A0C0000}"/>
    <cellStyle name="Comma 33 3" xfId="4358" xr:uid="{7F9AE479-16D9-4A43-9385-A309B80A81F0}"/>
    <cellStyle name="Comma 34" xfId="3921" xr:uid="{00000000-0005-0000-0000-00007B0C0000}"/>
    <cellStyle name="Comma 34 2" xfId="4365" xr:uid="{BCC95ECF-9994-4DA8-82BB-3DD642252F7D}"/>
    <cellStyle name="Comma 35" xfId="3155" xr:uid="{00000000-0005-0000-0000-00007C0C0000}"/>
    <cellStyle name="Comma 35 2" xfId="4367" xr:uid="{45A6F56B-DAB5-4C8D-A394-1C98B446CBC6}"/>
    <cellStyle name="Comma 36" xfId="3923" xr:uid="{00000000-0005-0000-0000-00007D0C0000}"/>
    <cellStyle name="Comma 36 2" xfId="3924" xr:uid="{00000000-0005-0000-0000-00007E0C0000}"/>
    <cellStyle name="Comma 36 3" xfId="4370" xr:uid="{14E22D40-0409-417B-8174-2700B4A8ADDE}"/>
    <cellStyle name="Comma 37" xfId="3925" xr:uid="{00000000-0005-0000-0000-00007F0C0000}"/>
    <cellStyle name="Comma 37 2" xfId="4352" xr:uid="{47928DF9-2C83-4877-8FC9-638C8C4CB5A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14" xfId="4343" xr:uid="{3FF6B8DA-0803-47AC-8D1F-F8FCD2906EDE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3 2" xfId="4345" xr:uid="{1B6972E3-03E7-4288-A879-C5C4A4C4054C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4 6" xfId="4314" xr:uid="{AFDF8630-E647-40B3-8895-586C55EB9EEF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17" xfId="4315" xr:uid="{EEA3BB98-5FA9-4430-BE36-05C6AAC7E09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2 2 2" xfId="4340" xr:uid="{3FA5E9D1-C835-409B-B814-DF4130BB3CE0}"/>
    <cellStyle name="Comma 6 2 3" xfId="4288" xr:uid="{58924ED7-49AD-4553-B893-6D479E5E408C}"/>
    <cellStyle name="Comma 6 3" xfId="3934" xr:uid="{00000000-0005-0000-0000-0000E90C0000}"/>
    <cellStyle name="Comma 6 3 2" xfId="4204" xr:uid="{24F53077-2A84-40BA-8923-DD02DC573C8F}"/>
    <cellStyle name="Comma 6 3 3" xfId="4316" xr:uid="{59509738-1008-44F7-BBC2-B5286C0D3749}"/>
    <cellStyle name="Comma 6 4" xfId="4125" xr:uid="{270E05C6-CB73-4FCC-B199-075EC1AAEB75}"/>
    <cellStyle name="Comma 6 5" xfId="4170" xr:uid="{4406A6B9-75F7-4BD4-AE75-3228EA2929A9}"/>
    <cellStyle name="Comma 6 6" xfId="4281" xr:uid="{EB205613-EAB7-4075-BCEF-3F0C0E2C81F4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 6" xfId="4317" xr:uid="{EC477349-2203-4EAA-A4B2-32BBDD9ED452}"/>
    <cellStyle name="Comma 7_2) Export TVC_2009Budget_23Sep08" xfId="3236" xr:uid="{00000000-0005-0000-0000-0000F90C0000}"/>
    <cellStyle name="Comma 70" xfId="4279" xr:uid="{DB7D1FBC-289D-4C92-BD23-34DF1F5D1EF2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 2 2" xfId="4374" xr:uid="{33235373-A402-4DDB-95BD-AF307CA2DDAF}"/>
    <cellStyle name="Currency 2 3" xfId="4318" xr:uid="{46B1EAFE-9535-45B1-A7FC-2D169F39D532}"/>
    <cellStyle name="Currency 2 4" xfId="4291" xr:uid="{A092BFC3-7217-4D01-8CFA-66AC3077F6E0}"/>
    <cellStyle name="Currency 2_Eliminate transaction Q3-2009 version EY" xfId="3251" xr:uid="{00000000-0005-0000-0000-0000080D0000}"/>
    <cellStyle name="Currency 3" xfId="3252" xr:uid="{00000000-0005-0000-0000-0000090D0000}"/>
    <cellStyle name="Currency 3 2" xfId="4289" xr:uid="{3734ABB3-BDE4-49DF-8DB2-F4F154A15F52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2" xfId="4319" xr:uid="{60B993CF-973A-4C54-99C3-13E5979B4203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Dollars" xfId="4320" xr:uid="{83B6B77F-3854-42CC-B031-66907BCA4C63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2 3" xfId="4322" xr:uid="{2287AD5F-D9AC-46A2-A350-8DC0ABC3B419}"/>
    <cellStyle name="E&amp;Y House 3" xfId="3999" xr:uid="{00000000-0005-0000-0000-0000180D0000}"/>
    <cellStyle name="E&amp;Y House 4" xfId="4321" xr:uid="{C85BFE24-F4CA-4CE0-AC54-1085C364E658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ixed 2" xfId="4323" xr:uid="{4324096E-73DC-4498-8D62-DC3C3B3405D3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1 2" xfId="4324" xr:uid="{7885F33E-47AB-4CB6-B455-DB68D19B5CFA}"/>
    <cellStyle name="Heading2" xfId="3379" xr:uid="{00000000-0005-0000-0000-0000900D0000}"/>
    <cellStyle name="HEADING2 2" xfId="4325" xr:uid="{88023D07-82C5-4AC5-8C9E-0085AD676A1D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Hyperlink 2 4" xfId="4342" xr:uid="{877E258D-7C6E-4F3B-A8EA-22A792F491B2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2 2" xfId="4378" xr:uid="{09B7C97B-AA35-461B-93B7-8C4BA32564DD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2 2" xfId="4375" xr:uid="{5FF25AC4-9154-4E15-9781-D7F29999D29A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2 2" xfId="4353" xr:uid="{210BD16A-0162-4132-AF3C-1EEF49BA8D6B}"/>
    <cellStyle name="Normal 12 3" xfId="4175" xr:uid="{4CD80590-3847-4E18-AF0D-53D3F6572899}"/>
    <cellStyle name="Normal 12 4" xfId="4346" xr:uid="{5495FB6B-D708-4B20-AD52-66D725D64549}"/>
    <cellStyle name="Normal 13" xfId="3462" xr:uid="{00000000-0005-0000-0000-0000EF0D0000}"/>
    <cellStyle name="Normal 13 2" xfId="4139" xr:uid="{7D77F776-B8C4-4E03-8FE3-A950ABC87690}"/>
    <cellStyle name="Normal 13 3" xfId="4356" xr:uid="{BAB1A4F5-F1FD-469D-A486-DCC264415759}"/>
    <cellStyle name="Normal 14" xfId="3463" xr:uid="{00000000-0005-0000-0000-0000F00D0000}"/>
    <cellStyle name="Normal 14 2" xfId="4188" xr:uid="{2B4CC23E-87EB-4C33-85AF-9F11ABF52A6B}"/>
    <cellStyle name="Normal 14 3" xfId="4361" xr:uid="{3B92319B-D08C-41DC-940D-8B75660FDA36}"/>
    <cellStyle name="Normal 15" xfId="3464" xr:uid="{00000000-0005-0000-0000-0000F10D0000}"/>
    <cellStyle name="Normal 15 2" xfId="4117" xr:uid="{2399BC6A-C4A1-457D-A462-60AB7B9470C1}"/>
    <cellStyle name="Normal 15 3" xfId="4364" xr:uid="{64DE86F0-1DC9-47E2-A4ED-7A1C81C847E1}"/>
    <cellStyle name="Normal 16" xfId="3465" xr:uid="{00000000-0005-0000-0000-0000F20D0000}"/>
    <cellStyle name="Normal 16 2" xfId="4114" xr:uid="{487FA399-1291-44C5-BAC5-0B066AC0E922}"/>
    <cellStyle name="Normal 16 3" xfId="4362" xr:uid="{9FDA1825-C67E-4400-8753-1D2996A26360}"/>
    <cellStyle name="Normal 17" xfId="3466" xr:uid="{00000000-0005-0000-0000-0000F30D0000}"/>
    <cellStyle name="Normal 17 2" xfId="4369" xr:uid="{E08613CA-1EAB-49E3-81D3-8AFAF2296D9D}"/>
    <cellStyle name="Normal 18" xfId="3467" xr:uid="{00000000-0005-0000-0000-0000F40D0000}"/>
    <cellStyle name="Normal 18 2" xfId="4179" xr:uid="{9ECE1877-F481-4924-8994-16D24954C8F9}"/>
    <cellStyle name="Normal 18 3" xfId="4298" xr:uid="{F787E58C-4650-4FA9-9EFB-B17291B302C2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5 2" xfId="4371" xr:uid="{D48D985B-34D1-4E05-97BF-186FD9436C42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23" xfId="4295" xr:uid="{E56894D5-B0EE-4E49-8A8C-AA96662DDC56}"/>
    <cellStyle name="Normal 2 2 3" xfId="3501" xr:uid="{00000000-0005-0000-0000-0000180E0000}"/>
    <cellStyle name="Normal 2 2 4" xfId="3502" xr:uid="{00000000-0005-0000-0000-0000190E0000}"/>
    <cellStyle name="Normal 2 2 4 2" xfId="4379" xr:uid="{EA1BA02F-DA92-410D-8558-06E797A3ED63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2 2" xfId="4335" xr:uid="{98512307-98FC-420B-B46B-1CE3FA5D33EF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 6" xfId="4282" xr:uid="{9A69C8B9-BEF8-4CF6-973E-04F7FC759789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4 5" xfId="4360" xr:uid="{1DBC6100-76EE-4BF2-93E3-936154F5488F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8" xfId="4278" xr:uid="{926220AA-E72A-4BC7-8307-0448E1D9EBFA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4 4" xfId="4380" xr:uid="{2098CF7A-F6F5-4FC6-A416-9F301EEDCF27}"/>
    <cellStyle name="Normal 3 5" xfId="3537" xr:uid="{00000000-0005-0000-0000-0000460E0000}"/>
    <cellStyle name="Normal 3 6" xfId="3928" xr:uid="{00000000-0005-0000-0000-0000470E0000}"/>
    <cellStyle name="Normal 3 7" xfId="4293" xr:uid="{E7DFB96C-2013-4AC8-8699-3B453FE59ED7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0 3" xfId="4292" xr:uid="{94F17EAD-2808-4E56-ABB2-402817842BB8}"/>
    <cellStyle name="Normal 31" xfId="4156" xr:uid="{93E2E01D-3487-41E1-ABC4-825E57C27B60}"/>
    <cellStyle name="Normal 32" xfId="4377" xr:uid="{299D06DD-EBB8-4170-9110-DDD0A5C842B5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2 2" xfId="4287" xr:uid="{A7FDAE5F-C8F3-48FE-995D-60BCFE2D1D1E}"/>
    <cellStyle name="Normal 4 2 2 3" xfId="4337" xr:uid="{E49D15CD-91CB-43AE-9CDF-0FA92017B8C2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 6" xfId="4296" xr:uid="{AF05D626-8200-4D54-B25F-9960DA28E7F1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2 3" xfId="4326" xr:uid="{AE719FD9-E6F6-4803-A33B-71DF0652D9A5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2 2" xfId="4327" xr:uid="{BD992640-808A-4399-A340-A79DE787659F}"/>
    <cellStyle name="Normal 7 3" xfId="4123" xr:uid="{0AD945F4-3B65-4728-A743-0068B8FB0F34}"/>
    <cellStyle name="Normal 7 4" xfId="4168" xr:uid="{6DA0ADCC-B68A-431F-9009-A05265E7509B}"/>
    <cellStyle name="Normal 7 5" xfId="4285" xr:uid="{7554E930-C460-471A-9327-F8E688F58A00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2 2" xfId="4336" xr:uid="{1F9203D9-5B9E-4B2A-8543-380B0751DA54}"/>
    <cellStyle name="Normal 8 3" xfId="4124" xr:uid="{4CD3D7BA-E1EA-48FD-BFFB-4BE0E29BC15C}"/>
    <cellStyle name="Normal 8 4" xfId="4171" xr:uid="{183123C9-42C0-425C-81C1-44DEF2C2086B}"/>
    <cellStyle name="Normal 8 5" xfId="4328" xr:uid="{E3A7A99D-0FF9-45B2-AFD1-02BF6F88DF05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2 2" xfId="4344" xr:uid="{7867C7A4-B715-418F-808F-A0AE49D3EEA6}"/>
    <cellStyle name="Normal 9 3" xfId="3557" xr:uid="{00000000-0005-0000-0000-0000900E0000}"/>
    <cellStyle name="Normal 9 3 2" xfId="3558" xr:uid="{00000000-0005-0000-0000-0000910E0000}"/>
    <cellStyle name="Normal 9 3 3" xfId="4347" xr:uid="{441A39D3-E7F4-4425-AAF5-18EFE6C4FE65}"/>
    <cellStyle name="Normal 9 4" xfId="4015" xr:uid="{00000000-0005-0000-0000-0000920E0000}"/>
    <cellStyle name="Normal 9 4 2" xfId="4355" xr:uid="{FA7BC8D1-BF28-4C53-8382-33BE9DEBD1A1}"/>
    <cellStyle name="Normal 9 4 3" xfId="4350" xr:uid="{9ECE2473-7EA9-4491-BBF4-7A1CBA5C8679}"/>
    <cellStyle name="Normal 9 5" xfId="4172" xr:uid="{271C5F30-5F22-4873-8621-B442DA694A7E}"/>
    <cellStyle name="Normal 9 5 2" xfId="4351" xr:uid="{33A72FA0-78A3-4B65-A99D-E7B14646A821}"/>
    <cellStyle name="Normal 9 6" xfId="4341" xr:uid="{F9AD7DEF-1786-458B-B8B2-AA6F6B49315A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16" xfId="4290" xr:uid="{AB6440E6-9DF2-4CE8-850A-46AA6D1EA589}"/>
    <cellStyle name="Percent 2 2" xfId="3608" xr:uid="{00000000-0005-0000-0000-0000CD0E0000}"/>
    <cellStyle name="Percent 2 2 2" xfId="3993" xr:uid="{00000000-0005-0000-0000-0000CE0E0000}"/>
    <cellStyle name="Percent 2 2 2 2" xfId="4373" xr:uid="{A2B9E664-09D2-4A4D-98AC-6CFAD5B7B24D}"/>
    <cellStyle name="Percent 2 3" xfId="3609" xr:uid="{00000000-0005-0000-0000-0000CF0E0000}"/>
    <cellStyle name="Percent 2 3 2" xfId="4005" xr:uid="{00000000-0005-0000-0000-0000D00E0000}"/>
    <cellStyle name="Percent 2 3 3" xfId="4329" xr:uid="{21C008EE-9337-4649-BBBA-EDB2E693A841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20" xfId="4280" xr:uid="{5017E0F6-3B78-4903-B822-75B8D94FEE59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2 5" xfId="4330" xr:uid="{5AA0247E-27E0-4274-AE74-1C74BC265ACF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3 8" xfId="4283" xr:uid="{9B4C759C-E235-461E-9ADC-DFC104A42E2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2 2" xfId="4354" xr:uid="{789DE93D-5711-4593-B217-FB1A392EA0FF}"/>
    <cellStyle name="Percent 5 2 3" xfId="4349" xr:uid="{084C6B2E-3911-4692-B125-C2F22A5322E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5 5" xfId="4339" xr:uid="{3CA8F189-D3C5-4655-BA0F-49E4DD4F6957}"/>
    <cellStyle name="Percent 6" xfId="3628" xr:uid="{00000000-0005-0000-0000-0000EB0E0000}"/>
    <cellStyle name="Percent 6 2" xfId="4131" xr:uid="{6F0FCCC5-1249-479D-A000-DAD844B9EABB}"/>
    <cellStyle name="Percent 6 3" xfId="4359" xr:uid="{9EAE2C33-40CD-463F-B60B-015E51F3D019}"/>
    <cellStyle name="Percent 7" xfId="3629" xr:uid="{00000000-0005-0000-0000-0000EC0E0000}"/>
    <cellStyle name="Percent 7 2" xfId="4141" xr:uid="{AB4E7752-E376-4917-B954-28C2159062A2}"/>
    <cellStyle name="Percent 7 3" xfId="4363" xr:uid="{7339C6F8-8E2A-47D4-9B33-56C404484C78}"/>
    <cellStyle name="Percent 8" xfId="3630" xr:uid="{00000000-0005-0000-0000-0000ED0E0000}"/>
    <cellStyle name="Percent 8 2" xfId="4366" xr:uid="{7E4A6085-A751-4FC5-8EB5-26A46D025E81}"/>
    <cellStyle name="Percent 9" xfId="3631" xr:uid="{00000000-0005-0000-0000-0000EE0E0000}"/>
    <cellStyle name="Percent 9 2" xfId="4368" xr:uid="{D48BD325-FFB5-4533-BE39-EB2086B29BFF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 3" xfId="4284" xr:uid="{8CA54530-9FED-4B26-94FC-0D6DDC57A479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mes New Roman 2" xfId="4331" xr:uid="{C505B389-E2E1-475F-8DE8-8E07556C0D6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2 3" xfId="4332" xr:uid="{594A3065-0E8E-4632-86B4-B3BDF796542D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 3" xfId="4333" xr:uid="{11E6C101-DC94-46AB-8DB0-6A3A64278CA4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ตามการเชื่อมโยงหลายมิติ 2" xfId="4334" xr:uid="{EE9BB797-1B38-412D-9C43-1394FBEAA81D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3"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9" defaultPivotStyle="PivotStyleLight16">
    <tableStyle name="Table Style 1" pivot="0" count="3" xr9:uid="{4D0299F0-CE53-4AD4-BA7C-C559985483CB}">
      <tableStyleElement type="wholeTable" dxfId="2"/>
      <tableStyleElement type="firstRowStripe" dxfId="1"/>
      <tableStyleElement type="secondRowStripe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5"/>
  <sheetViews>
    <sheetView showGridLines="0" tabSelected="1" view="pageBreakPreview" zoomScale="95" zoomScaleNormal="85" zoomScaleSheetLayoutView="95" workbookViewId="0">
      <selection activeCell="E10" sqref="E10"/>
    </sheetView>
  </sheetViews>
  <sheetFormatPr defaultColWidth="10.88671875" defaultRowHeight="24" customHeight="1"/>
  <cols>
    <col min="1" max="1" width="46.88671875" style="62" customWidth="1"/>
    <col min="2" max="2" width="5.109375" style="62" customWidth="1"/>
    <col min="3" max="3" width="8.88671875" style="62" bestFit="1" customWidth="1"/>
    <col min="4" max="4" width="2.5546875" style="66" customWidth="1"/>
    <col min="5" max="5" width="16" style="66" customWidth="1"/>
    <col min="6" max="6" width="1.88671875" style="66" customWidth="1"/>
    <col min="7" max="7" width="16" style="66" customWidth="1"/>
    <col min="8" max="8" width="1.44140625" style="66" customWidth="1"/>
    <col min="9" max="9" width="12.5546875" style="66" bestFit="1" customWidth="1"/>
    <col min="10" max="10" width="12.88671875" style="66" bestFit="1" customWidth="1"/>
    <col min="11" max="11" width="12.109375" style="66" bestFit="1" customWidth="1"/>
    <col min="12" max="16384" width="10.88671875" style="66"/>
  </cols>
  <sheetData>
    <row r="1" spans="1:8" s="79" customFormat="1" ht="24" customHeight="1">
      <c r="A1" s="90" t="s">
        <v>0</v>
      </c>
      <c r="B1" s="90"/>
      <c r="C1" s="78"/>
      <c r="D1" s="83"/>
      <c r="F1" s="83"/>
      <c r="H1" s="78"/>
    </row>
    <row r="2" spans="1:8" s="79" customFormat="1" ht="24" customHeight="1">
      <c r="A2" s="91" t="s">
        <v>1</v>
      </c>
      <c r="B2" s="91"/>
      <c r="D2" s="83"/>
      <c r="E2" s="84"/>
      <c r="F2" s="83"/>
      <c r="G2" s="85"/>
    </row>
    <row r="3" spans="1:8" s="79" customFormat="1" ht="24" customHeight="1">
      <c r="A3" s="90" t="s">
        <v>123</v>
      </c>
      <c r="B3" s="90"/>
      <c r="C3" s="78"/>
      <c r="D3" s="83"/>
      <c r="E3" s="85"/>
      <c r="F3" s="83"/>
      <c r="G3" s="85"/>
    </row>
    <row r="4" spans="1:8" ht="24" customHeight="1">
      <c r="A4" s="78"/>
      <c r="B4" s="78"/>
      <c r="C4" s="78"/>
      <c r="D4" s="83"/>
      <c r="E4" s="83"/>
      <c r="F4" s="83"/>
      <c r="G4" s="86" t="s">
        <v>2</v>
      </c>
    </row>
    <row r="5" spans="1:8" ht="24" customHeight="1">
      <c r="A5" s="78"/>
      <c r="B5" s="78"/>
      <c r="C5" s="78"/>
      <c r="D5" s="83"/>
      <c r="E5" s="72" t="s">
        <v>75</v>
      </c>
      <c r="F5" s="72"/>
      <c r="G5" s="72" t="s">
        <v>75</v>
      </c>
    </row>
    <row r="6" spans="1:8" ht="24" customHeight="1">
      <c r="C6" s="80" t="s">
        <v>3</v>
      </c>
      <c r="D6" s="92"/>
      <c r="E6" s="87" t="s">
        <v>124</v>
      </c>
      <c r="F6" s="88"/>
      <c r="G6" s="87" t="s">
        <v>125</v>
      </c>
    </row>
    <row r="7" spans="1:8" ht="24" customHeight="1">
      <c r="C7" s="80"/>
      <c r="D7" s="92"/>
      <c r="E7" s="60" t="s">
        <v>77</v>
      </c>
      <c r="F7" s="89"/>
      <c r="G7" s="60" t="s">
        <v>78</v>
      </c>
    </row>
    <row r="8" spans="1:8" ht="24" customHeight="1">
      <c r="C8" s="80"/>
      <c r="D8" s="92"/>
      <c r="E8" s="60" t="s">
        <v>79</v>
      </c>
      <c r="F8" s="89"/>
      <c r="G8" s="60"/>
    </row>
    <row r="9" spans="1:8" ht="24" customHeight="1">
      <c r="A9" s="61" t="s">
        <v>4</v>
      </c>
      <c r="B9" s="61"/>
    </row>
    <row r="10" spans="1:8" ht="24" customHeight="1">
      <c r="A10" s="61" t="s">
        <v>5</v>
      </c>
      <c r="B10" s="61"/>
      <c r="C10" s="81"/>
    </row>
    <row r="11" spans="1:8" ht="24" customHeight="1">
      <c r="A11" s="62" t="s">
        <v>6</v>
      </c>
      <c r="C11" s="81"/>
      <c r="E11" s="67">
        <v>95651568</v>
      </c>
      <c r="F11" s="67"/>
      <c r="G11" s="67">
        <v>91168148</v>
      </c>
    </row>
    <row r="12" spans="1:8" ht="24" customHeight="1">
      <c r="A12" s="63" t="s">
        <v>80</v>
      </c>
      <c r="C12" s="81">
        <v>3</v>
      </c>
      <c r="D12" s="93"/>
      <c r="E12" s="67">
        <v>184019699</v>
      </c>
      <c r="F12" s="68"/>
      <c r="G12" s="67">
        <v>169078955</v>
      </c>
    </row>
    <row r="13" spans="1:8" ht="24" customHeight="1">
      <c r="A13" s="64" t="s">
        <v>67</v>
      </c>
      <c r="B13" s="64"/>
      <c r="C13" s="81"/>
      <c r="E13" s="67">
        <v>81506484</v>
      </c>
      <c r="F13" s="67"/>
      <c r="G13" s="67">
        <v>83125935</v>
      </c>
    </row>
    <row r="14" spans="1:8" ht="24" customHeight="1">
      <c r="A14" s="63" t="s">
        <v>102</v>
      </c>
      <c r="C14" s="81"/>
      <c r="E14" s="67">
        <v>38143513</v>
      </c>
      <c r="F14" s="67"/>
      <c r="G14" s="67">
        <v>38143513</v>
      </c>
    </row>
    <row r="15" spans="1:8" ht="24" customHeight="1">
      <c r="A15" s="63" t="s">
        <v>7</v>
      </c>
      <c r="C15" s="81"/>
      <c r="E15" s="67">
        <v>5389205</v>
      </c>
      <c r="F15" s="67"/>
      <c r="G15" s="67">
        <v>5242309</v>
      </c>
    </row>
    <row r="16" spans="1:8" ht="24" customHeight="1">
      <c r="A16" s="65" t="s">
        <v>8</v>
      </c>
      <c r="B16" s="61"/>
      <c r="C16" s="81"/>
      <c r="E16" s="69">
        <f>SUM(E11:E15)</f>
        <v>404710469</v>
      </c>
      <c r="F16" s="67"/>
      <c r="G16" s="69">
        <f>SUM(G11:G15)</f>
        <v>386758860</v>
      </c>
    </row>
    <row r="17" spans="1:10" ht="24" customHeight="1">
      <c r="A17" s="65" t="s">
        <v>9</v>
      </c>
      <c r="B17" s="61"/>
      <c r="C17" s="81"/>
      <c r="E17" s="67"/>
      <c r="F17" s="67"/>
      <c r="G17" s="67"/>
    </row>
    <row r="18" spans="1:10" ht="24" customHeight="1">
      <c r="A18" s="63" t="s">
        <v>94</v>
      </c>
      <c r="B18" s="63"/>
      <c r="C18" s="81"/>
      <c r="E18" s="66">
        <v>129337</v>
      </c>
      <c r="F18" s="67"/>
      <c r="G18" s="66">
        <v>129337</v>
      </c>
    </row>
    <row r="19" spans="1:10" ht="24" customHeight="1">
      <c r="A19" s="63" t="s">
        <v>68</v>
      </c>
      <c r="B19" s="63"/>
      <c r="C19" s="81"/>
      <c r="E19" s="67">
        <v>224203417</v>
      </c>
      <c r="F19" s="67"/>
      <c r="G19" s="67">
        <v>230199315</v>
      </c>
    </row>
    <row r="20" spans="1:10" ht="24" customHeight="1">
      <c r="A20" s="63" t="s">
        <v>81</v>
      </c>
      <c r="B20" s="63"/>
      <c r="C20" s="81"/>
      <c r="E20" s="67">
        <v>121541</v>
      </c>
      <c r="F20" s="67"/>
      <c r="G20" s="67">
        <v>198606</v>
      </c>
    </row>
    <row r="21" spans="1:10" ht="24" customHeight="1">
      <c r="A21" s="63" t="s">
        <v>82</v>
      </c>
      <c r="C21" s="81"/>
      <c r="E21" s="70">
        <v>7677507</v>
      </c>
      <c r="F21" s="67"/>
      <c r="G21" s="70">
        <v>6535713</v>
      </c>
    </row>
    <row r="22" spans="1:10" ht="24" customHeight="1">
      <c r="A22" s="65" t="s">
        <v>10</v>
      </c>
      <c r="B22" s="61"/>
      <c r="C22" s="81"/>
      <c r="E22" s="67">
        <f>SUM(E18:E21)</f>
        <v>232131802</v>
      </c>
      <c r="F22" s="67"/>
      <c r="G22" s="67">
        <f>SUM(G18:G21)</f>
        <v>237062971</v>
      </c>
    </row>
    <row r="23" spans="1:10" ht="24" customHeight="1" thickBot="1">
      <c r="A23" s="65" t="s">
        <v>11</v>
      </c>
      <c r="B23" s="61"/>
      <c r="E23" s="71">
        <f>SUM(E22,E16)</f>
        <v>636842271</v>
      </c>
      <c r="F23" s="67"/>
      <c r="G23" s="71">
        <f>SUM(G22,G16)</f>
        <v>623821831</v>
      </c>
    </row>
    <row r="24" spans="1:10" ht="24" customHeight="1" thickTop="1"/>
    <row r="25" spans="1:10" ht="24" customHeight="1">
      <c r="A25" s="62" t="s">
        <v>12</v>
      </c>
    </row>
    <row r="26" spans="1:10" s="79" customFormat="1" ht="24" customHeight="1">
      <c r="A26" s="90" t="s">
        <v>0</v>
      </c>
      <c r="B26" s="90"/>
      <c r="C26" s="78"/>
      <c r="D26" s="83"/>
      <c r="E26" s="83"/>
      <c r="F26" s="83"/>
      <c r="G26" s="83"/>
      <c r="J26" s="66"/>
    </row>
    <row r="27" spans="1:10" s="79" customFormat="1" ht="24" customHeight="1">
      <c r="A27" s="65" t="s">
        <v>13</v>
      </c>
      <c r="B27" s="65"/>
      <c r="C27" s="78"/>
      <c r="D27" s="83"/>
      <c r="E27" s="85"/>
      <c r="F27" s="83"/>
      <c r="G27" s="85"/>
      <c r="J27" s="66"/>
    </row>
    <row r="28" spans="1:10" s="79" customFormat="1" ht="24" customHeight="1">
      <c r="A28" s="90" t="s">
        <v>123</v>
      </c>
      <c r="B28" s="90"/>
      <c r="C28" s="78"/>
      <c r="D28" s="83"/>
      <c r="E28" s="85"/>
      <c r="F28" s="83"/>
      <c r="G28" s="85"/>
      <c r="J28" s="66"/>
    </row>
    <row r="29" spans="1:10" ht="24" customHeight="1">
      <c r="A29" s="78"/>
      <c r="B29" s="78"/>
      <c r="C29" s="78"/>
      <c r="D29" s="83"/>
      <c r="E29" s="83"/>
      <c r="F29" s="83"/>
      <c r="G29" s="86" t="s">
        <v>2</v>
      </c>
    </row>
    <row r="30" spans="1:10" ht="24" customHeight="1">
      <c r="A30" s="78"/>
      <c r="B30" s="78"/>
      <c r="C30" s="78"/>
      <c r="D30" s="83"/>
      <c r="E30" s="72" t="s">
        <v>75</v>
      </c>
      <c r="F30" s="72"/>
      <c r="G30" s="72" t="s">
        <v>75</v>
      </c>
    </row>
    <row r="31" spans="1:10" ht="24" customHeight="1">
      <c r="C31" s="80"/>
      <c r="D31" s="92"/>
      <c r="E31" s="87" t="s">
        <v>124</v>
      </c>
      <c r="F31" s="88"/>
      <c r="G31" s="87" t="s">
        <v>125</v>
      </c>
    </row>
    <row r="32" spans="1:10" ht="24" customHeight="1">
      <c r="C32" s="80"/>
      <c r="D32" s="92"/>
      <c r="E32" s="60" t="s">
        <v>77</v>
      </c>
      <c r="F32" s="89"/>
      <c r="G32" s="60" t="s">
        <v>78</v>
      </c>
    </row>
    <row r="33" spans="1:10" ht="24" customHeight="1">
      <c r="C33" s="80"/>
      <c r="D33" s="92"/>
      <c r="E33" s="60" t="s">
        <v>79</v>
      </c>
      <c r="F33" s="89"/>
      <c r="G33" s="60"/>
    </row>
    <row r="34" spans="1:10" ht="24" customHeight="1">
      <c r="A34" s="61" t="s">
        <v>14</v>
      </c>
      <c r="B34" s="61"/>
    </row>
    <row r="35" spans="1:10" ht="24" customHeight="1">
      <c r="A35" s="61" t="s">
        <v>15</v>
      </c>
      <c r="B35" s="61"/>
    </row>
    <row r="36" spans="1:10" ht="24" customHeight="1">
      <c r="A36" s="64" t="s">
        <v>69</v>
      </c>
      <c r="B36" s="64"/>
      <c r="C36" s="81"/>
      <c r="E36" s="72">
        <v>177007351</v>
      </c>
      <c r="F36" s="72"/>
      <c r="G36" s="72">
        <v>169848724</v>
      </c>
    </row>
    <row r="37" spans="1:10" ht="24" customHeight="1">
      <c r="A37" s="64" t="s">
        <v>95</v>
      </c>
      <c r="B37" s="64"/>
      <c r="C37" s="81"/>
      <c r="E37" s="72">
        <v>1067906</v>
      </c>
      <c r="F37" s="72"/>
      <c r="G37" s="72">
        <v>1035495</v>
      </c>
    </row>
    <row r="38" spans="1:10" ht="24" customHeight="1">
      <c r="A38" s="64" t="s">
        <v>108</v>
      </c>
      <c r="B38" s="64"/>
      <c r="C38" s="81"/>
      <c r="E38" s="73">
        <v>4867135</v>
      </c>
      <c r="F38" s="72"/>
      <c r="G38" s="72">
        <v>5317920</v>
      </c>
    </row>
    <row r="39" spans="1:10" ht="24" customHeight="1">
      <c r="A39" s="62" t="s">
        <v>16</v>
      </c>
      <c r="C39" s="81"/>
      <c r="E39" s="73">
        <v>952361</v>
      </c>
      <c r="F39" s="73"/>
      <c r="G39" s="73">
        <v>1099007</v>
      </c>
    </row>
    <row r="40" spans="1:10" ht="24" customHeight="1">
      <c r="A40" s="61" t="s">
        <v>17</v>
      </c>
      <c r="B40" s="61"/>
      <c r="C40" s="81"/>
      <c r="E40" s="74">
        <f>SUM(E36:E39)</f>
        <v>183894753</v>
      </c>
      <c r="F40" s="73"/>
      <c r="G40" s="74">
        <f>SUM(G36:G39)</f>
        <v>177301146</v>
      </c>
    </row>
    <row r="41" spans="1:10" ht="24" customHeight="1">
      <c r="A41" s="61" t="s">
        <v>18</v>
      </c>
      <c r="B41" s="61"/>
      <c r="C41" s="81"/>
      <c r="E41" s="73"/>
      <c r="F41" s="73"/>
      <c r="G41" s="73"/>
    </row>
    <row r="42" spans="1:10" ht="24" customHeight="1">
      <c r="A42" s="62" t="s">
        <v>96</v>
      </c>
      <c r="C42" s="81"/>
      <c r="E42" s="73">
        <v>1310971</v>
      </c>
      <c r="F42" s="73"/>
      <c r="G42" s="73">
        <v>1853156</v>
      </c>
    </row>
    <row r="43" spans="1:10" ht="24" customHeight="1">
      <c r="A43" s="62" t="s">
        <v>19</v>
      </c>
      <c r="C43" s="81"/>
      <c r="E43" s="73">
        <v>39017371</v>
      </c>
      <c r="F43" s="73"/>
      <c r="G43" s="73">
        <v>37243159</v>
      </c>
    </row>
    <row r="44" spans="1:10" ht="24" customHeight="1">
      <c r="A44" s="61" t="s">
        <v>20</v>
      </c>
      <c r="B44" s="61"/>
      <c r="C44" s="81"/>
      <c r="E44" s="74">
        <f>SUM(E42:E43)</f>
        <v>40328342</v>
      </c>
      <c r="F44" s="73"/>
      <c r="G44" s="74">
        <f>SUM(G42:G43)</f>
        <v>39096315</v>
      </c>
    </row>
    <row r="45" spans="1:10" ht="24" customHeight="1">
      <c r="A45" s="61" t="s">
        <v>21</v>
      </c>
      <c r="B45" s="61"/>
      <c r="E45" s="74">
        <f>SUM(E44,E40)</f>
        <v>224223095</v>
      </c>
      <c r="F45" s="73"/>
      <c r="G45" s="74">
        <f>SUM(G44,G40)</f>
        <v>216397461</v>
      </c>
    </row>
    <row r="46" spans="1:10" ht="24" customHeight="1">
      <c r="A46" s="61"/>
      <c r="B46" s="61"/>
      <c r="E46" s="96"/>
      <c r="F46" s="73"/>
      <c r="G46" s="96"/>
    </row>
    <row r="47" spans="1:10" ht="24" customHeight="1">
      <c r="A47" s="62" t="s">
        <v>12</v>
      </c>
    </row>
    <row r="48" spans="1:10" s="79" customFormat="1" ht="24" customHeight="1">
      <c r="A48" s="90" t="s">
        <v>0</v>
      </c>
      <c r="B48" s="90"/>
      <c r="C48" s="78"/>
      <c r="D48" s="83"/>
      <c r="E48" s="83"/>
      <c r="F48" s="83"/>
      <c r="G48" s="83"/>
      <c r="I48" s="66"/>
      <c r="J48" s="66"/>
    </row>
    <row r="49" spans="1:10" s="79" customFormat="1" ht="24" customHeight="1">
      <c r="A49" s="65" t="s">
        <v>13</v>
      </c>
      <c r="B49" s="65"/>
      <c r="C49" s="78"/>
      <c r="D49" s="83"/>
      <c r="E49" s="85"/>
      <c r="F49" s="83"/>
      <c r="G49" s="85"/>
      <c r="I49" s="66"/>
      <c r="J49" s="66"/>
    </row>
    <row r="50" spans="1:10" s="79" customFormat="1" ht="24" customHeight="1">
      <c r="A50" s="90" t="s">
        <v>123</v>
      </c>
      <c r="B50" s="90"/>
      <c r="C50" s="78"/>
      <c r="D50" s="83"/>
      <c r="E50" s="85"/>
      <c r="F50" s="83"/>
      <c r="G50" s="85"/>
      <c r="I50" s="66"/>
      <c r="J50" s="66"/>
    </row>
    <row r="51" spans="1:10" ht="24" customHeight="1">
      <c r="A51" s="78"/>
      <c r="B51" s="78"/>
      <c r="C51" s="78"/>
      <c r="D51" s="83"/>
      <c r="E51" s="83"/>
      <c r="F51" s="83"/>
      <c r="G51" s="86" t="s">
        <v>2</v>
      </c>
      <c r="I51" s="79"/>
      <c r="J51" s="79"/>
    </row>
    <row r="52" spans="1:10" ht="24" customHeight="1">
      <c r="A52" s="78"/>
      <c r="B52" s="78"/>
      <c r="C52" s="78"/>
      <c r="D52" s="83"/>
      <c r="E52" s="72" t="s">
        <v>75</v>
      </c>
      <c r="F52" s="72"/>
      <c r="G52" s="72" t="s">
        <v>75</v>
      </c>
      <c r="I52" s="79"/>
      <c r="J52" s="79"/>
    </row>
    <row r="53" spans="1:10" ht="24" customHeight="1">
      <c r="C53" s="80"/>
      <c r="D53" s="92"/>
      <c r="E53" s="87" t="s">
        <v>124</v>
      </c>
      <c r="F53" s="88"/>
      <c r="G53" s="87" t="s">
        <v>125</v>
      </c>
      <c r="I53" s="79"/>
      <c r="J53" s="79"/>
    </row>
    <row r="54" spans="1:10" ht="24" customHeight="1">
      <c r="C54" s="80"/>
      <c r="D54" s="92"/>
      <c r="E54" s="60" t="s">
        <v>77</v>
      </c>
      <c r="F54" s="89"/>
      <c r="G54" s="60" t="s">
        <v>78</v>
      </c>
    </row>
    <row r="55" spans="1:10" ht="24" customHeight="1">
      <c r="C55" s="80"/>
      <c r="D55" s="92"/>
      <c r="E55" s="60" t="s">
        <v>79</v>
      </c>
      <c r="F55" s="89"/>
      <c r="G55" s="60"/>
    </row>
    <row r="56" spans="1:10" ht="24" customHeight="1">
      <c r="A56" s="61" t="s">
        <v>22</v>
      </c>
      <c r="B56" s="61"/>
      <c r="E56" s="75"/>
      <c r="F56" s="75"/>
      <c r="G56" s="75"/>
    </row>
    <row r="57" spans="1:10" ht="24" customHeight="1">
      <c r="A57" s="62" t="s">
        <v>23</v>
      </c>
      <c r="E57" s="75"/>
      <c r="F57" s="75"/>
      <c r="G57" s="75"/>
    </row>
    <row r="58" spans="1:10" ht="24" customHeight="1">
      <c r="A58" s="63" t="s">
        <v>24</v>
      </c>
      <c r="B58" s="63"/>
      <c r="C58" s="81"/>
      <c r="E58" s="75"/>
      <c r="F58" s="75"/>
      <c r="G58" s="75"/>
    </row>
    <row r="59" spans="1:10" ht="24" customHeight="1" thickBot="1">
      <c r="A59" s="63" t="s">
        <v>76</v>
      </c>
      <c r="B59" s="63"/>
      <c r="C59" s="81"/>
      <c r="E59" s="76">
        <v>121500000</v>
      </c>
      <c r="F59" s="67"/>
      <c r="G59" s="76">
        <v>121500000</v>
      </c>
    </row>
    <row r="60" spans="1:10" ht="24" customHeight="1" thickTop="1">
      <c r="A60" s="63" t="s">
        <v>25</v>
      </c>
      <c r="B60" s="63"/>
      <c r="C60" s="81"/>
      <c r="E60" s="67"/>
      <c r="F60" s="67"/>
      <c r="G60" s="67"/>
    </row>
    <row r="61" spans="1:10" ht="24" customHeight="1">
      <c r="A61" s="63" t="s">
        <v>76</v>
      </c>
      <c r="B61" s="63"/>
      <c r="E61" s="67">
        <f>CE!C17</f>
        <v>121500000</v>
      </c>
      <c r="F61" s="67"/>
      <c r="G61" s="67">
        <v>121500000</v>
      </c>
    </row>
    <row r="62" spans="1:10" ht="24" customHeight="1">
      <c r="A62" s="62" t="s">
        <v>26</v>
      </c>
      <c r="E62" s="67">
        <f>CE!E17</f>
        <v>233350000</v>
      </c>
      <c r="F62" s="67"/>
      <c r="G62" s="67">
        <v>233350000</v>
      </c>
    </row>
    <row r="63" spans="1:10" ht="24" customHeight="1">
      <c r="A63" s="63" t="s">
        <v>27</v>
      </c>
      <c r="B63" s="63"/>
      <c r="C63" s="81"/>
      <c r="F63" s="67"/>
    </row>
    <row r="64" spans="1:10" ht="24" customHeight="1">
      <c r="A64" s="63" t="s">
        <v>28</v>
      </c>
      <c r="B64" s="63"/>
      <c r="C64" s="81"/>
      <c r="E64" s="67">
        <f>CE!G17</f>
        <v>12150000</v>
      </c>
      <c r="F64" s="67"/>
      <c r="G64" s="67">
        <v>12150000</v>
      </c>
    </row>
    <row r="65" spans="1:7" ht="24" customHeight="1">
      <c r="A65" s="63" t="s">
        <v>29</v>
      </c>
      <c r="B65" s="63"/>
      <c r="C65" s="81"/>
      <c r="E65" s="70">
        <f>CE!I17</f>
        <v>45619176</v>
      </c>
      <c r="F65" s="67"/>
      <c r="G65" s="70">
        <v>40424370</v>
      </c>
    </row>
    <row r="66" spans="1:7" ht="24" customHeight="1">
      <c r="A66" s="65" t="s">
        <v>30</v>
      </c>
      <c r="B66" s="65"/>
      <c r="E66" s="70">
        <f>SUM(E61:E65)</f>
        <v>412619176</v>
      </c>
      <c r="F66" s="67"/>
      <c r="G66" s="70">
        <f>SUM(G61:G65)</f>
        <v>407424370</v>
      </c>
    </row>
    <row r="67" spans="1:7" ht="24" customHeight="1" thickBot="1">
      <c r="A67" s="61" t="s">
        <v>31</v>
      </c>
      <c r="B67" s="61"/>
      <c r="E67" s="76">
        <f>SUM(E66,E45)</f>
        <v>636842271</v>
      </c>
      <c r="F67" s="67"/>
      <c r="G67" s="76">
        <f>SUM(G66,G45)</f>
        <v>623821831</v>
      </c>
    </row>
    <row r="68" spans="1:7" ht="24" customHeight="1" thickTop="1">
      <c r="C68" s="82"/>
      <c r="E68" s="67">
        <f>SUM(E67-E23)</f>
        <v>0</v>
      </c>
      <c r="F68" s="77"/>
      <c r="G68" s="67">
        <f>SUM(G67-G23)</f>
        <v>0</v>
      </c>
    </row>
    <row r="69" spans="1:7" ht="24" customHeight="1">
      <c r="A69" s="62" t="s">
        <v>12</v>
      </c>
      <c r="C69" s="82"/>
    </row>
    <row r="70" spans="1:7" ht="24" customHeight="1">
      <c r="C70" s="82"/>
    </row>
    <row r="71" spans="1:7" ht="24" customHeight="1">
      <c r="C71" s="82"/>
    </row>
    <row r="72" spans="1:7" ht="24" customHeight="1">
      <c r="A72" s="94"/>
      <c r="B72" s="95"/>
      <c r="C72" s="82"/>
    </row>
    <row r="73" spans="1:7" ht="24" customHeight="1">
      <c r="C73" s="82"/>
    </row>
    <row r="74" spans="1:7" ht="24" customHeight="1">
      <c r="B74" s="62" t="s">
        <v>32</v>
      </c>
      <c r="C74" s="66"/>
    </row>
    <row r="75" spans="1:7" ht="24" customHeight="1">
      <c r="A75" s="94"/>
      <c r="B75" s="95"/>
      <c r="C75" s="82"/>
    </row>
  </sheetData>
  <printOptions horizontalCentered="1"/>
  <pageMargins left="0.74" right="0.3" top="0.78700000000000003" bottom="0.118110236220472" header="0.31496062992126" footer="0.31496062992126"/>
  <pageSetup paperSize="9" scale="95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showGridLines="0" view="pageBreakPreview" zoomScale="90" zoomScaleNormal="70" zoomScaleSheetLayoutView="90" workbookViewId="0">
      <selection activeCell="D7" sqref="D7"/>
    </sheetView>
  </sheetViews>
  <sheetFormatPr defaultColWidth="10.5546875" defaultRowHeight="24" customHeight="1"/>
  <cols>
    <col min="1" max="1" width="49.109375" style="11" customWidth="1"/>
    <col min="2" max="2" width="10.44140625" style="11" customWidth="1"/>
    <col min="3" max="3" width="1.5546875" style="10" customWidth="1"/>
    <col min="4" max="4" width="15.109375" style="10" customWidth="1"/>
    <col min="5" max="5" width="1.44140625" style="10" customWidth="1"/>
    <col min="6" max="6" width="15.109375" style="10" customWidth="1"/>
    <col min="7" max="7" width="10.5546875" style="10"/>
    <col min="8" max="8" width="13.88671875" style="10" customWidth="1"/>
    <col min="9" max="16384" width="10.554687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126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2566</v>
      </c>
      <c r="E6" s="32"/>
      <c r="F6" s="31">
        <v>2565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89</v>
      </c>
      <c r="B9" s="15"/>
      <c r="D9" s="20">
        <v>195322706</v>
      </c>
      <c r="E9" s="20"/>
      <c r="F9" s="20">
        <v>193677533</v>
      </c>
    </row>
    <row r="10" spans="1:6" ht="24" customHeight="1">
      <c r="A10" s="16" t="s">
        <v>37</v>
      </c>
      <c r="B10" s="15"/>
      <c r="D10" s="20">
        <v>2297607</v>
      </c>
      <c r="E10" s="20"/>
      <c r="F10" s="20">
        <v>3542613</v>
      </c>
    </row>
    <row r="11" spans="1:6" ht="24" customHeight="1">
      <c r="A11" s="3" t="s">
        <v>38</v>
      </c>
      <c r="D11" s="22">
        <f>SUM(D9:D10)</f>
        <v>197620313</v>
      </c>
      <c r="E11" s="20"/>
      <c r="F11" s="22">
        <f>SUM(F9:F10)</f>
        <v>197220146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83</v>
      </c>
      <c r="D13" s="20">
        <v>168378847</v>
      </c>
      <c r="E13" s="20"/>
      <c r="F13" s="20">
        <v>180119334</v>
      </c>
    </row>
    <row r="14" spans="1:6" ht="24" customHeight="1">
      <c r="A14" s="16" t="s">
        <v>90</v>
      </c>
      <c r="B14" s="15"/>
      <c r="D14" s="20">
        <v>5167547</v>
      </c>
      <c r="E14" s="20"/>
      <c r="F14" s="20">
        <v>4546218</v>
      </c>
    </row>
    <row r="15" spans="1:6" ht="24" customHeight="1">
      <c r="A15" s="16" t="s">
        <v>40</v>
      </c>
      <c r="B15" s="15"/>
      <c r="D15" s="20">
        <v>19002072</v>
      </c>
      <c r="E15" s="20"/>
      <c r="F15" s="20">
        <v>17378115</v>
      </c>
    </row>
    <row r="16" spans="1:6" ht="24" customHeight="1">
      <c r="A16" s="3" t="s">
        <v>41</v>
      </c>
      <c r="D16" s="22">
        <f>SUM(D13:D15)</f>
        <v>192548466</v>
      </c>
      <c r="E16" s="20"/>
      <c r="F16" s="22">
        <f>SUM(F13:F15)</f>
        <v>202043667</v>
      </c>
    </row>
    <row r="17" spans="1:6" ht="24" customHeight="1">
      <c r="A17" s="3" t="s">
        <v>115</v>
      </c>
      <c r="D17" s="21">
        <f>D11-D16</f>
        <v>5071847</v>
      </c>
      <c r="E17" s="20"/>
      <c r="F17" s="21">
        <f>F11-F16</f>
        <v>-4823521</v>
      </c>
    </row>
    <row r="18" spans="1:6" ht="24" customHeight="1">
      <c r="A18" s="11" t="s">
        <v>103</v>
      </c>
      <c r="D18" s="23">
        <v>-50501</v>
      </c>
      <c r="E18" s="20"/>
      <c r="F18" s="23">
        <v>-66989</v>
      </c>
    </row>
    <row r="19" spans="1:6" ht="24" customHeight="1">
      <c r="A19" s="18" t="s">
        <v>111</v>
      </c>
      <c r="D19" s="33">
        <f>SUM(D17:D18)</f>
        <v>5021346</v>
      </c>
      <c r="E19" s="20"/>
      <c r="F19" s="33">
        <f>SUM(F17:F18)</f>
        <v>-4890510</v>
      </c>
    </row>
    <row r="20" spans="1:6" ht="24" customHeight="1">
      <c r="A20" s="16" t="s">
        <v>130</v>
      </c>
      <c r="B20" s="15"/>
      <c r="D20" s="23">
        <v>526170</v>
      </c>
      <c r="E20" s="21"/>
      <c r="F20" s="23">
        <v>764414</v>
      </c>
    </row>
    <row r="21" spans="1:6" ht="24" customHeight="1">
      <c r="A21" s="3" t="s">
        <v>112</v>
      </c>
      <c r="B21" s="98"/>
      <c r="D21" s="33">
        <f>SUM(D19:D20)</f>
        <v>5547516</v>
      </c>
      <c r="E21" s="21"/>
      <c r="F21" s="33">
        <f>SUM(F19:F20)</f>
        <v>-4126096</v>
      </c>
    </row>
    <row r="22" spans="1:6" ht="24" customHeight="1">
      <c r="A22" s="3" t="s">
        <v>85</v>
      </c>
      <c r="D22" s="23">
        <v>0</v>
      </c>
      <c r="E22" s="21"/>
      <c r="F22" s="23">
        <v>0</v>
      </c>
    </row>
    <row r="23" spans="1:6" ht="24" customHeight="1" thickBot="1">
      <c r="A23" s="3" t="s">
        <v>86</v>
      </c>
      <c r="D23" s="34">
        <f>SUM(D21:D22)</f>
        <v>5547516</v>
      </c>
      <c r="E23" s="21"/>
      <c r="F23" s="34">
        <f>SUM(F21:F22)</f>
        <v>-4126096</v>
      </c>
    </row>
    <row r="24" spans="1:6" ht="24" customHeight="1" thickTop="1">
      <c r="D24" s="21"/>
      <c r="E24" s="21"/>
      <c r="F24" s="21"/>
    </row>
    <row r="25" spans="1:6" ht="24" customHeight="1">
      <c r="A25" s="3" t="s">
        <v>113</v>
      </c>
      <c r="B25" s="15"/>
    </row>
    <row r="26" spans="1:6" ht="24" customHeight="1" thickBot="1">
      <c r="A26" s="11" t="s">
        <v>114</v>
      </c>
      <c r="D26" s="37">
        <f>D23/121500000</f>
        <v>4.565856790123457E-2</v>
      </c>
      <c r="E26" s="38"/>
      <c r="F26" s="37">
        <f>F23/121500000</f>
        <v>-3.3959637860082305E-2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  <row r="30" spans="1:6" s="28" customFormat="1" ht="24" customHeight="1">
      <c r="D30" s="29"/>
      <c r="E30" s="30"/>
      <c r="F30" s="9" t="s">
        <v>33</v>
      </c>
    </row>
    <row r="31" spans="1:6" s="7" customFormat="1" ht="24" customHeight="1">
      <c r="A31" s="4" t="s">
        <v>0</v>
      </c>
      <c r="B31" s="5"/>
      <c r="C31" s="6"/>
      <c r="D31" s="6"/>
      <c r="E31" s="6"/>
      <c r="F31" s="6"/>
    </row>
    <row r="32" spans="1:6" s="7" customFormat="1" ht="24" customHeight="1">
      <c r="A32" s="18" t="s">
        <v>34</v>
      </c>
      <c r="B32" s="5"/>
      <c r="C32" s="6"/>
      <c r="D32" s="6"/>
      <c r="E32" s="6"/>
      <c r="F32" s="6"/>
    </row>
    <row r="33" spans="1:6" s="7" customFormat="1" ht="24" customHeight="1">
      <c r="A33" s="4" t="s">
        <v>127</v>
      </c>
      <c r="B33" s="5"/>
      <c r="C33" s="6"/>
      <c r="D33" s="6"/>
      <c r="E33" s="6"/>
      <c r="F33" s="6"/>
    </row>
    <row r="34" spans="1:6" s="7" customFormat="1" ht="24" customHeight="1">
      <c r="B34" s="5"/>
      <c r="C34" s="6"/>
      <c r="D34" s="8"/>
      <c r="E34" s="6"/>
      <c r="F34" s="9" t="s">
        <v>2</v>
      </c>
    </row>
    <row r="35" spans="1:6" ht="24" customHeight="1">
      <c r="B35" s="12"/>
      <c r="C35" s="13"/>
      <c r="D35" s="31">
        <v>2566</v>
      </c>
      <c r="E35" s="32"/>
      <c r="F35" s="31">
        <v>2565</v>
      </c>
    </row>
    <row r="36" spans="1:6" ht="24" customHeight="1">
      <c r="A36" s="3" t="s">
        <v>35</v>
      </c>
      <c r="B36" s="12"/>
      <c r="C36" s="13"/>
      <c r="D36" s="31"/>
      <c r="E36" s="32"/>
      <c r="F36" s="14"/>
    </row>
    <row r="37" spans="1:6" ht="24" customHeight="1">
      <c r="A37" s="3" t="s">
        <v>36</v>
      </c>
    </row>
    <row r="38" spans="1:6" ht="24" customHeight="1">
      <c r="A38" s="16" t="s">
        <v>89</v>
      </c>
      <c r="B38" s="15"/>
      <c r="D38" s="20">
        <v>370324666</v>
      </c>
      <c r="E38" s="20"/>
      <c r="F38" s="20">
        <v>395658770</v>
      </c>
    </row>
    <row r="39" spans="1:6" ht="24" customHeight="1">
      <c r="A39" s="16" t="s">
        <v>37</v>
      </c>
      <c r="B39" s="15"/>
      <c r="D39" s="20">
        <v>3437924</v>
      </c>
      <c r="E39" s="20"/>
      <c r="F39" s="20">
        <v>5943740</v>
      </c>
    </row>
    <row r="40" spans="1:6" ht="24" customHeight="1">
      <c r="A40" s="3" t="s">
        <v>38</v>
      </c>
      <c r="D40" s="22">
        <f>SUM(D38:D39)</f>
        <v>373762590</v>
      </c>
      <c r="E40" s="20"/>
      <c r="F40" s="22">
        <f>SUM(F38:F39)</f>
        <v>401602510</v>
      </c>
    </row>
    <row r="41" spans="1:6" ht="24" customHeight="1">
      <c r="A41" s="3" t="s">
        <v>39</v>
      </c>
      <c r="D41" s="20"/>
      <c r="E41" s="20"/>
      <c r="F41" s="20"/>
    </row>
    <row r="42" spans="1:6" ht="24" customHeight="1">
      <c r="A42" s="16" t="s">
        <v>83</v>
      </c>
      <c r="D42" s="20">
        <v>320259580</v>
      </c>
      <c r="E42" s="20"/>
      <c r="F42" s="20">
        <v>366320312</v>
      </c>
    </row>
    <row r="43" spans="1:6" ht="24" customHeight="1">
      <c r="A43" s="16" t="s">
        <v>90</v>
      </c>
      <c r="B43" s="15"/>
      <c r="D43" s="20">
        <v>10069876</v>
      </c>
      <c r="E43" s="20"/>
      <c r="F43" s="20">
        <v>9183778</v>
      </c>
    </row>
    <row r="44" spans="1:6" ht="24" customHeight="1">
      <c r="A44" s="16" t="s">
        <v>40</v>
      </c>
      <c r="B44" s="15"/>
      <c r="D44" s="20">
        <v>39275197</v>
      </c>
      <c r="E44" s="20"/>
      <c r="F44" s="20">
        <v>35245059</v>
      </c>
    </row>
    <row r="45" spans="1:6" ht="24" customHeight="1">
      <c r="A45" s="3" t="s">
        <v>41</v>
      </c>
      <c r="D45" s="22">
        <f>SUM(D42:D44)</f>
        <v>369604653</v>
      </c>
      <c r="E45" s="20"/>
      <c r="F45" s="22">
        <f>SUM(F42:F44)</f>
        <v>410749149</v>
      </c>
    </row>
    <row r="46" spans="1:6" ht="24" customHeight="1">
      <c r="A46" s="3" t="s">
        <v>115</v>
      </c>
      <c r="D46" s="21">
        <f>D40-D45</f>
        <v>4157937</v>
      </c>
      <c r="E46" s="20"/>
      <c r="F46" s="21">
        <f>F40-F45</f>
        <v>-9146639</v>
      </c>
    </row>
    <row r="47" spans="1:6" ht="24" customHeight="1">
      <c r="A47" s="11" t="s">
        <v>103</v>
      </c>
      <c r="D47" s="23">
        <v>-104925</v>
      </c>
      <c r="E47" s="20"/>
      <c r="F47" s="23">
        <v>-138528</v>
      </c>
    </row>
    <row r="48" spans="1:6" ht="24" customHeight="1">
      <c r="A48" s="18" t="s">
        <v>111</v>
      </c>
      <c r="D48" s="33">
        <f>SUM(D46:D47)</f>
        <v>4053012</v>
      </c>
      <c r="E48" s="20"/>
      <c r="F48" s="33">
        <f>SUM(F46:F47)</f>
        <v>-9285167</v>
      </c>
    </row>
    <row r="49" spans="1:6" ht="24" customHeight="1">
      <c r="A49" s="16" t="s">
        <v>130</v>
      </c>
      <c r="B49" s="15"/>
      <c r="D49" s="23">
        <v>1141794</v>
      </c>
      <c r="E49" s="21"/>
      <c r="F49" s="23">
        <v>1563853</v>
      </c>
    </row>
    <row r="50" spans="1:6" ht="24" customHeight="1">
      <c r="A50" s="3" t="s">
        <v>112</v>
      </c>
      <c r="B50" s="98"/>
      <c r="D50" s="33">
        <f>SUM(D48:D49)</f>
        <v>5194806</v>
      </c>
      <c r="E50" s="21"/>
      <c r="F50" s="33">
        <f>SUM(F48:F49)</f>
        <v>-7721314</v>
      </c>
    </row>
    <row r="51" spans="1:6" ht="24" customHeight="1">
      <c r="A51" s="3" t="s">
        <v>85</v>
      </c>
      <c r="D51" s="23">
        <v>0</v>
      </c>
      <c r="E51" s="21"/>
      <c r="F51" s="23">
        <v>0</v>
      </c>
    </row>
    <row r="52" spans="1:6" ht="24" customHeight="1" thickBot="1">
      <c r="A52" s="3" t="s">
        <v>86</v>
      </c>
      <c r="D52" s="34">
        <f>SUM(D50:D51)</f>
        <v>5194806</v>
      </c>
      <c r="E52" s="21"/>
      <c r="F52" s="34">
        <f>SUM(F50:F51)</f>
        <v>-7721314</v>
      </c>
    </row>
    <row r="53" spans="1:6" ht="24" customHeight="1" thickTop="1">
      <c r="D53" s="21"/>
      <c r="E53" s="21"/>
      <c r="F53" s="21"/>
    </row>
    <row r="54" spans="1:6" ht="24" customHeight="1">
      <c r="A54" s="3" t="s">
        <v>113</v>
      </c>
      <c r="B54" s="15"/>
    </row>
    <row r="55" spans="1:6" ht="24" customHeight="1" thickBot="1">
      <c r="A55" s="11" t="s">
        <v>114</v>
      </c>
      <c r="D55" s="37">
        <f>D52/121500000</f>
        <v>4.2755604938271602E-2</v>
      </c>
      <c r="E55" s="38"/>
      <c r="F55" s="37">
        <f>F52/121500000</f>
        <v>-6.3549909465020579E-2</v>
      </c>
    </row>
    <row r="56" spans="1:6" ht="24" customHeight="1" thickTop="1">
      <c r="D56" s="35"/>
      <c r="E56" s="35"/>
      <c r="F56" s="35"/>
    </row>
    <row r="57" spans="1:6" ht="24" customHeight="1">
      <c r="A57" s="11" t="s">
        <v>12</v>
      </c>
      <c r="B57" s="26"/>
      <c r="D57" s="24"/>
      <c r="E57" s="25"/>
      <c r="F57" s="24"/>
    </row>
    <row r="58" spans="1:6" ht="24" customHeight="1">
      <c r="B58" s="26"/>
      <c r="D58" s="24"/>
      <c r="E58" s="25"/>
      <c r="F58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  <rowBreaks count="1" manualBreakCount="1">
    <brk id="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9"/>
  <sheetViews>
    <sheetView showGridLines="0" view="pageBreakPreview" zoomScale="90" zoomScaleNormal="64" zoomScaleSheetLayoutView="90" workbookViewId="0">
      <selection activeCell="B24" sqref="B24"/>
    </sheetView>
  </sheetViews>
  <sheetFormatPr defaultColWidth="9.109375" defaultRowHeight="24" customHeight="1"/>
  <cols>
    <col min="1" max="1" width="27.109375" style="43" customWidth="1"/>
    <col min="2" max="2" width="8" style="44" customWidth="1"/>
    <col min="3" max="3" width="15.88671875" style="44" customWidth="1"/>
    <col min="4" max="4" width="1.5546875" style="44" customWidth="1"/>
    <col min="5" max="5" width="15.88671875" style="44" customWidth="1"/>
    <col min="6" max="6" width="1.5546875" style="44" customWidth="1"/>
    <col min="7" max="7" width="15.88671875" style="44" customWidth="1"/>
    <col min="8" max="8" width="1.5546875" style="45" customWidth="1"/>
    <col min="9" max="9" width="15.88671875" style="44" customWidth="1"/>
    <col min="10" max="10" width="1.5546875" style="44" customWidth="1"/>
    <col min="11" max="11" width="15.88671875" style="44" customWidth="1"/>
    <col min="12" max="12" width="1.5546875" style="1" customWidth="1"/>
    <col min="13" max="13" width="13.5546875" style="1" customWidth="1"/>
    <col min="14" max="16384" width="9.109375" style="1"/>
  </cols>
  <sheetData>
    <row r="1" spans="1:11" ht="24" customHeight="1">
      <c r="K1" s="46" t="s">
        <v>55</v>
      </c>
    </row>
    <row r="2" spans="1:11" ht="24" customHeight="1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4" customHeight="1">
      <c r="A3" s="101" t="s">
        <v>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4" customHeight="1">
      <c r="A4" s="101" t="s">
        <v>127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4" customHeight="1">
      <c r="A5" s="102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s="2" customFormat="1" ht="24" customHeight="1">
      <c r="A6" s="47"/>
      <c r="B6" s="48"/>
      <c r="C6" s="48" t="s">
        <v>97</v>
      </c>
      <c r="D6" s="48"/>
      <c r="E6" s="48"/>
      <c r="F6" s="48"/>
      <c r="G6" s="103" t="s">
        <v>27</v>
      </c>
      <c r="H6" s="103"/>
      <c r="I6" s="103"/>
      <c r="J6" s="48"/>
      <c r="K6" s="48"/>
    </row>
    <row r="7" spans="1:11" s="2" customFormat="1" ht="24" customHeight="1">
      <c r="A7" s="47"/>
      <c r="B7" s="48"/>
      <c r="C7" s="48" t="s">
        <v>64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65</v>
      </c>
      <c r="D8" s="48"/>
      <c r="E8" s="50" t="s">
        <v>66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109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112190632</v>
      </c>
      <c r="J10" s="52"/>
      <c r="K10" s="52">
        <f>SUM(C10:I10)</f>
        <v>479190632</v>
      </c>
    </row>
    <row r="11" spans="1:11" ht="24" customHeight="1">
      <c r="A11" s="54" t="s">
        <v>86</v>
      </c>
      <c r="C11" s="55">
        <v>0</v>
      </c>
      <c r="D11" s="53"/>
      <c r="E11" s="55">
        <v>0</v>
      </c>
      <c r="F11" s="53"/>
      <c r="G11" s="55">
        <v>0</v>
      </c>
      <c r="H11" s="53"/>
      <c r="I11" s="55">
        <f>PL!F50</f>
        <v>-7721314</v>
      </c>
      <c r="J11" s="52"/>
      <c r="K11" s="52">
        <f>SUM(C11:I11)</f>
        <v>-7721314</v>
      </c>
    </row>
    <row r="12" spans="1:11" ht="24" customHeight="1">
      <c r="A12" s="54" t="s">
        <v>122</v>
      </c>
      <c r="C12" s="55">
        <v>0</v>
      </c>
      <c r="D12" s="53"/>
      <c r="E12" s="55">
        <v>0</v>
      </c>
      <c r="F12" s="53"/>
      <c r="G12" s="55">
        <v>0</v>
      </c>
      <c r="H12" s="53"/>
      <c r="I12" s="53">
        <v>-54675000</v>
      </c>
      <c r="J12" s="52"/>
      <c r="K12" s="52">
        <f>SUM(C12:I12)</f>
        <v>-54675000</v>
      </c>
    </row>
    <row r="13" spans="1:11" ht="24" customHeight="1" thickBot="1">
      <c r="A13" s="51" t="s">
        <v>121</v>
      </c>
      <c r="C13" s="56">
        <f>SUM(C10,C11:C12)</f>
        <v>121500000</v>
      </c>
      <c r="D13" s="53"/>
      <c r="E13" s="56">
        <f>SUM(E10,E11:E12)</f>
        <v>233350000</v>
      </c>
      <c r="F13" s="53"/>
      <c r="G13" s="56">
        <f>SUM(G10,G11:G12)</f>
        <v>12150000</v>
      </c>
      <c r="H13" s="53"/>
      <c r="I13" s="56">
        <f>SUM(I10,I11:I12)</f>
        <v>49794318</v>
      </c>
      <c r="J13" s="53"/>
      <c r="K13" s="56">
        <f>SUM(K10,K11:K12)</f>
        <v>416794318</v>
      </c>
    </row>
    <row r="14" spans="1:11" ht="24" customHeight="1" thickTop="1">
      <c r="A14" s="54"/>
      <c r="C14" s="57"/>
      <c r="D14" s="57"/>
      <c r="E14" s="57"/>
      <c r="F14" s="57"/>
      <c r="G14" s="57"/>
      <c r="H14" s="58"/>
      <c r="I14" s="57"/>
      <c r="J14" s="57"/>
      <c r="K14" s="57"/>
    </row>
    <row r="15" spans="1:11" ht="24" customHeight="1">
      <c r="A15" s="51" t="s">
        <v>128</v>
      </c>
      <c r="C15" s="52">
        <v>121500000</v>
      </c>
      <c r="D15" s="52"/>
      <c r="E15" s="52">
        <v>233350000</v>
      </c>
      <c r="F15" s="52"/>
      <c r="G15" s="52">
        <v>12150000</v>
      </c>
      <c r="H15" s="53"/>
      <c r="I15" s="52">
        <v>40424370</v>
      </c>
      <c r="J15" s="52"/>
      <c r="K15" s="52">
        <f>SUM(C15:I15)</f>
        <v>407424370</v>
      </c>
    </row>
    <row r="16" spans="1:11" ht="24" customHeight="1">
      <c r="A16" s="54" t="s">
        <v>86</v>
      </c>
      <c r="C16" s="55">
        <v>0</v>
      </c>
      <c r="D16" s="53"/>
      <c r="E16" s="55">
        <v>0</v>
      </c>
      <c r="F16" s="53"/>
      <c r="G16" s="55">
        <v>0</v>
      </c>
      <c r="H16" s="53"/>
      <c r="I16" s="55">
        <f>PL!D50</f>
        <v>5194806</v>
      </c>
      <c r="J16" s="52"/>
      <c r="K16" s="52">
        <f>SUM(C16:I16)</f>
        <v>5194806</v>
      </c>
    </row>
    <row r="17" spans="1:12" ht="24" customHeight="1" thickBot="1">
      <c r="A17" s="51" t="s">
        <v>129</v>
      </c>
      <c r="C17" s="56">
        <f>SUM(C15,C16:C16)</f>
        <v>121500000</v>
      </c>
      <c r="D17" s="53"/>
      <c r="E17" s="56">
        <f>SUM(E15,E16:E16)</f>
        <v>233350000</v>
      </c>
      <c r="F17" s="53"/>
      <c r="G17" s="56">
        <f>SUM(G15,G16:G16)</f>
        <v>12150000</v>
      </c>
      <c r="H17" s="53"/>
      <c r="I17" s="56">
        <f>SUM(I15,I16:I16)</f>
        <v>45619176</v>
      </c>
      <c r="J17" s="53"/>
      <c r="K17" s="56">
        <f>SUM(K15,K16:K16)</f>
        <v>412619176</v>
      </c>
    </row>
    <row r="18" spans="1:12" ht="24" customHeight="1" thickTop="1">
      <c r="A18" s="54"/>
      <c r="C18" s="57"/>
      <c r="D18" s="57"/>
      <c r="E18" s="57"/>
      <c r="F18" s="57"/>
      <c r="G18" s="57"/>
      <c r="H18" s="57"/>
      <c r="I18" s="57"/>
      <c r="J18" s="59"/>
      <c r="K18" s="57">
        <f>SUM(K17-BS!E66)</f>
        <v>0</v>
      </c>
      <c r="L18" s="40"/>
    </row>
    <row r="19" spans="1:12" ht="24" customHeight="1">
      <c r="A19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showGridLines="0" view="pageBreakPreview" zoomScale="90" zoomScaleNormal="85" zoomScaleSheetLayoutView="90" workbookViewId="0">
      <selection activeCell="BQ126" sqref="BQ126:BR127"/>
    </sheetView>
  </sheetViews>
  <sheetFormatPr defaultColWidth="10.5546875" defaultRowHeight="24" customHeight="1"/>
  <cols>
    <col min="1" max="1" width="57.109375" style="11" customWidth="1"/>
    <col min="2" max="2" width="6.88671875" style="11" customWidth="1"/>
    <col min="3" max="3" width="1.5546875" style="10" customWidth="1"/>
    <col min="4" max="4" width="16.109375" style="10" customWidth="1"/>
    <col min="5" max="5" width="1.44140625" style="10" customWidth="1"/>
    <col min="6" max="6" width="15.88671875" style="10" customWidth="1"/>
    <col min="7" max="16384" width="10.5546875" style="10"/>
  </cols>
  <sheetData>
    <row r="1" spans="1:6" s="7" customFormat="1" ht="24" customHeight="1">
      <c r="B1" s="5"/>
      <c r="C1" s="6"/>
      <c r="D1" s="6"/>
      <c r="E1" s="6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42</v>
      </c>
      <c r="B3" s="5"/>
      <c r="C3" s="6"/>
      <c r="D3" s="6"/>
      <c r="E3" s="6"/>
      <c r="F3" s="6"/>
    </row>
    <row r="4" spans="1:6" s="7" customFormat="1" ht="24" customHeight="1">
      <c r="A4" s="4" t="s">
        <v>127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2566</v>
      </c>
      <c r="E6" s="32"/>
      <c r="F6" s="31">
        <v>2565</v>
      </c>
    </row>
    <row r="7" spans="1:6" ht="24" customHeight="1">
      <c r="A7" s="3" t="s">
        <v>62</v>
      </c>
      <c r="B7" s="36"/>
      <c r="D7" s="19"/>
      <c r="E7" s="19"/>
      <c r="F7" s="19"/>
    </row>
    <row r="8" spans="1:6" ht="24" customHeight="1">
      <c r="A8" s="11" t="s">
        <v>110</v>
      </c>
      <c r="B8" s="36"/>
      <c r="D8" s="21">
        <v>4053012</v>
      </c>
      <c r="E8" s="21"/>
      <c r="F8" s="21">
        <f>PL!F48</f>
        <v>-9285167</v>
      </c>
    </row>
    <row r="9" spans="1:6" ht="24" customHeight="1">
      <c r="A9" s="11" t="s">
        <v>116</v>
      </c>
      <c r="B9" s="36"/>
      <c r="D9" s="20"/>
      <c r="E9" s="20"/>
      <c r="F9" s="20"/>
    </row>
    <row r="10" spans="1:6" ht="24" customHeight="1">
      <c r="A10" s="11" t="s">
        <v>43</v>
      </c>
      <c r="B10" s="36"/>
      <c r="D10" s="20"/>
      <c r="E10" s="20"/>
      <c r="F10" s="20"/>
    </row>
    <row r="11" spans="1:6" ht="24" customHeight="1">
      <c r="A11" s="16" t="s">
        <v>44</v>
      </c>
      <c r="B11" s="36"/>
      <c r="D11" s="21">
        <v>9512228</v>
      </c>
      <c r="E11" s="20"/>
      <c r="F11" s="21">
        <v>10765416</v>
      </c>
    </row>
    <row r="12" spans="1:6" ht="24" customHeight="1">
      <c r="A12" s="41" t="s">
        <v>117</v>
      </c>
      <c r="B12" s="36"/>
      <c r="D12" s="20">
        <v>-481503</v>
      </c>
      <c r="E12" s="20"/>
      <c r="F12" s="20">
        <v>501768</v>
      </c>
    </row>
    <row r="13" spans="1:6" ht="24" customHeight="1">
      <c r="A13" s="16" t="s">
        <v>118</v>
      </c>
      <c r="B13" s="36"/>
      <c r="D13" s="20">
        <v>2953977</v>
      </c>
      <c r="E13" s="20"/>
      <c r="F13" s="20">
        <v>2276853</v>
      </c>
    </row>
    <row r="14" spans="1:6" ht="24" customHeight="1">
      <c r="A14" s="16" t="s">
        <v>132</v>
      </c>
      <c r="B14" s="36"/>
      <c r="D14" s="20">
        <v>2323</v>
      </c>
      <c r="E14" s="20"/>
      <c r="F14" s="20">
        <v>35653</v>
      </c>
    </row>
    <row r="15" spans="1:6" ht="24" customHeight="1">
      <c r="A15" s="11" t="s">
        <v>45</v>
      </c>
      <c r="B15" s="36"/>
      <c r="D15" s="20">
        <v>3001143</v>
      </c>
      <c r="E15" s="20"/>
      <c r="F15" s="20">
        <v>2740279</v>
      </c>
    </row>
    <row r="16" spans="1:6" ht="24" customHeight="1">
      <c r="A16" s="11" t="s">
        <v>100</v>
      </c>
      <c r="B16" s="36"/>
      <c r="D16" s="20">
        <v>-942940</v>
      </c>
      <c r="E16" s="20"/>
      <c r="F16" s="20">
        <v>-712929</v>
      </c>
    </row>
    <row r="17" spans="1:7" ht="24" customHeight="1">
      <c r="A17" s="11" t="s">
        <v>46</v>
      </c>
      <c r="B17" s="36"/>
      <c r="D17" s="20">
        <v>-180433</v>
      </c>
      <c r="E17" s="20"/>
      <c r="F17" s="20">
        <v>-106770</v>
      </c>
    </row>
    <row r="18" spans="1:7" ht="24" customHeight="1">
      <c r="A18" s="42" t="s">
        <v>107</v>
      </c>
      <c r="B18" s="36"/>
      <c r="D18" s="23">
        <v>104925</v>
      </c>
      <c r="E18" s="20"/>
      <c r="F18" s="23">
        <v>138528</v>
      </c>
    </row>
    <row r="19" spans="1:7" ht="24" customHeight="1">
      <c r="A19" s="11" t="s">
        <v>106</v>
      </c>
      <c r="B19" s="36"/>
      <c r="D19" s="20">
        <f>SUM(D8:D18)</f>
        <v>18022732</v>
      </c>
      <c r="E19" s="20"/>
      <c r="F19" s="20">
        <f>SUM(F8:F18)</f>
        <v>6353631</v>
      </c>
    </row>
    <row r="20" spans="1:7" ht="24" customHeight="1">
      <c r="A20" s="11" t="s">
        <v>87</v>
      </c>
      <c r="B20" s="36"/>
      <c r="D20" s="20"/>
      <c r="E20" s="20"/>
      <c r="F20" s="20"/>
    </row>
    <row r="21" spans="1:7" ht="24" customHeight="1">
      <c r="A21" s="11" t="s">
        <v>70</v>
      </c>
      <c r="B21" s="36"/>
      <c r="D21" s="20">
        <v>-13372395.68</v>
      </c>
      <c r="E21" s="20"/>
      <c r="F21" s="20">
        <v>43731974</v>
      </c>
    </row>
    <row r="22" spans="1:7" ht="24" customHeight="1">
      <c r="A22" s="11" t="s">
        <v>47</v>
      </c>
      <c r="B22" s="36"/>
      <c r="D22" s="20">
        <v>-1334526</v>
      </c>
      <c r="E22" s="20"/>
      <c r="F22" s="20">
        <v>-28759259</v>
      </c>
    </row>
    <row r="23" spans="1:7" ht="24" customHeight="1">
      <c r="A23" s="16" t="s">
        <v>48</v>
      </c>
      <c r="B23" s="36"/>
      <c r="D23" s="20">
        <v>-145984</v>
      </c>
      <c r="E23" s="20"/>
      <c r="F23" s="20">
        <v>-3631400</v>
      </c>
    </row>
    <row r="24" spans="1:7" ht="24" customHeight="1">
      <c r="A24" s="16" t="s">
        <v>119</v>
      </c>
      <c r="B24" s="36"/>
      <c r="D24" s="20">
        <v>0</v>
      </c>
      <c r="E24" s="20"/>
      <c r="F24" s="20">
        <v>886</v>
      </c>
    </row>
    <row r="25" spans="1:7" ht="24" customHeight="1">
      <c r="A25" s="11" t="s">
        <v>49</v>
      </c>
      <c r="B25" s="36"/>
      <c r="D25" s="20"/>
      <c r="E25" s="20"/>
      <c r="F25" s="20"/>
    </row>
    <row r="26" spans="1:7" ht="24" customHeight="1">
      <c r="A26" s="16" t="s">
        <v>71</v>
      </c>
      <c r="B26" s="36"/>
      <c r="D26" s="20">
        <v>6044780</v>
      </c>
      <c r="E26" s="20"/>
      <c r="F26" s="20">
        <v>25704029</v>
      </c>
    </row>
    <row r="27" spans="1:7" ht="24" customHeight="1">
      <c r="A27" s="16" t="s">
        <v>120</v>
      </c>
      <c r="B27" s="36"/>
      <c r="D27" s="20">
        <v>-499366</v>
      </c>
      <c r="E27" s="20"/>
      <c r="F27" s="20">
        <v>1183694</v>
      </c>
    </row>
    <row r="28" spans="1:7" ht="24" customHeight="1">
      <c r="A28" s="16" t="s">
        <v>50</v>
      </c>
      <c r="B28" s="36"/>
      <c r="D28" s="21">
        <v>-146646</v>
      </c>
      <c r="E28" s="21"/>
      <c r="F28" s="21">
        <v>-636051</v>
      </c>
    </row>
    <row r="29" spans="1:7" ht="24" customHeight="1">
      <c r="A29" s="16" t="s">
        <v>92</v>
      </c>
      <c r="B29" s="36"/>
      <c r="D29" s="23">
        <v>-1226931</v>
      </c>
      <c r="E29" s="20"/>
      <c r="F29" s="23">
        <v>-198904</v>
      </c>
    </row>
    <row r="30" spans="1:7" ht="24" customHeight="1">
      <c r="A30" s="16" t="s">
        <v>101</v>
      </c>
      <c r="B30" s="36"/>
      <c r="D30" s="20">
        <f>SUM(D19:E29)</f>
        <v>7341663.3200000003</v>
      </c>
      <c r="E30" s="20"/>
      <c r="F30" s="20">
        <f>SUM(F19:F29)</f>
        <v>43748600</v>
      </c>
    </row>
    <row r="31" spans="1:7" ht="24" customHeight="1">
      <c r="A31" s="41" t="s">
        <v>104</v>
      </c>
      <c r="B31" s="36"/>
      <c r="D31" s="20">
        <v>-104925</v>
      </c>
      <c r="E31" s="20"/>
      <c r="F31" s="20">
        <v>-138528</v>
      </c>
    </row>
    <row r="32" spans="1:7" ht="24" customHeight="1">
      <c r="A32" s="16" t="s">
        <v>72</v>
      </c>
      <c r="B32" s="36"/>
      <c r="D32" s="23">
        <v>-912</v>
      </c>
      <c r="E32" s="20"/>
      <c r="F32" s="23">
        <v>-14566</v>
      </c>
      <c r="G32" s="99"/>
    </row>
    <row r="33" spans="1:6" ht="24" customHeight="1">
      <c r="A33" s="18" t="s">
        <v>99</v>
      </c>
      <c r="B33" s="36"/>
      <c r="D33" s="23">
        <f>SUM(D30:D32)</f>
        <v>7235826.3200000003</v>
      </c>
      <c r="E33" s="20"/>
      <c r="F33" s="23">
        <f>SUM(F30:F32)</f>
        <v>43595506</v>
      </c>
    </row>
    <row r="34" spans="1:6" ht="24" customHeight="1">
      <c r="B34" s="36"/>
      <c r="D34" s="24"/>
      <c r="E34" s="25"/>
      <c r="F34" s="24"/>
    </row>
    <row r="35" spans="1:6" ht="24" customHeight="1">
      <c r="A35" s="17" t="s">
        <v>12</v>
      </c>
      <c r="B35" s="36"/>
    </row>
    <row r="36" spans="1:6" s="28" customFormat="1" ht="24" customHeight="1">
      <c r="D36" s="29"/>
      <c r="E36" s="30"/>
      <c r="F36" s="9" t="s">
        <v>33</v>
      </c>
    </row>
    <row r="37" spans="1:6" s="7" customFormat="1" ht="24" customHeight="1">
      <c r="A37" s="4" t="s">
        <v>0</v>
      </c>
      <c r="B37" s="5"/>
      <c r="C37" s="6"/>
      <c r="D37" s="6"/>
      <c r="E37" s="6"/>
      <c r="F37" s="6"/>
    </row>
    <row r="38" spans="1:6" s="7" customFormat="1" ht="24" customHeight="1">
      <c r="A38" s="18" t="s">
        <v>51</v>
      </c>
      <c r="B38" s="5"/>
      <c r="C38" s="6"/>
      <c r="D38" s="6"/>
      <c r="E38" s="6"/>
      <c r="F38" s="6"/>
    </row>
    <row r="39" spans="1:6" s="7" customFormat="1" ht="24" customHeight="1">
      <c r="A39" s="4" t="s">
        <v>127</v>
      </c>
      <c r="B39" s="5"/>
      <c r="C39" s="6"/>
      <c r="D39" s="6"/>
      <c r="E39" s="6"/>
      <c r="F39" s="6"/>
    </row>
    <row r="40" spans="1:6" s="7" customFormat="1" ht="24" customHeight="1">
      <c r="B40" s="5"/>
      <c r="C40" s="6"/>
      <c r="D40" s="8"/>
      <c r="E40" s="6"/>
      <c r="F40" s="9" t="s">
        <v>2</v>
      </c>
    </row>
    <row r="41" spans="1:6" ht="24" customHeight="1">
      <c r="B41" s="12"/>
      <c r="C41" s="13"/>
      <c r="D41" s="31">
        <v>2566</v>
      </c>
      <c r="E41" s="32"/>
      <c r="F41" s="31">
        <v>2565</v>
      </c>
    </row>
    <row r="42" spans="1:6" ht="24" customHeight="1">
      <c r="A42" s="3" t="s">
        <v>63</v>
      </c>
      <c r="B42" s="36"/>
      <c r="D42" s="24"/>
      <c r="E42" s="25"/>
      <c r="F42" s="24"/>
    </row>
    <row r="43" spans="1:6" ht="24" customHeight="1">
      <c r="A43" s="27" t="s">
        <v>133</v>
      </c>
      <c r="B43" s="36"/>
      <c r="D43" s="21">
        <v>-2373589</v>
      </c>
      <c r="E43" s="21"/>
      <c r="F43" s="21">
        <v>-4069354</v>
      </c>
    </row>
    <row r="44" spans="1:6" ht="24" customHeight="1">
      <c r="A44" s="27" t="s">
        <v>84</v>
      </c>
      <c r="B44" s="36"/>
      <c r="D44" s="21">
        <v>24449</v>
      </c>
      <c r="E44" s="21"/>
      <c r="F44" s="21">
        <v>17622</v>
      </c>
    </row>
    <row r="45" spans="1:6" ht="24" customHeight="1">
      <c r="A45" s="27" t="s">
        <v>93</v>
      </c>
      <c r="B45" s="36"/>
      <c r="D45" s="21">
        <v>106507.68</v>
      </c>
      <c r="E45" s="21"/>
      <c r="F45" s="21">
        <v>36469</v>
      </c>
    </row>
    <row r="46" spans="1:6" ht="24" customHeight="1">
      <c r="A46" s="3" t="s">
        <v>91</v>
      </c>
      <c r="B46" s="36"/>
      <c r="D46" s="22">
        <f>SUM(D43:D45)</f>
        <v>-2242632.3199999998</v>
      </c>
      <c r="E46" s="20"/>
      <c r="F46" s="22">
        <f>SUM(F43:F45)</f>
        <v>-4015263</v>
      </c>
    </row>
    <row r="47" spans="1:6" ht="24" customHeight="1">
      <c r="A47" s="3" t="s">
        <v>88</v>
      </c>
      <c r="B47" s="36"/>
      <c r="D47" s="20"/>
      <c r="E47" s="20"/>
      <c r="F47" s="20"/>
    </row>
    <row r="48" spans="1:6" ht="24" customHeight="1">
      <c r="A48" s="11" t="s">
        <v>98</v>
      </c>
      <c r="B48" s="36"/>
      <c r="D48" s="20">
        <v>-509774</v>
      </c>
      <c r="E48" s="20"/>
      <c r="F48" s="20">
        <v>-1112172</v>
      </c>
    </row>
    <row r="49" spans="1:6" ht="24" customHeight="1">
      <c r="A49" s="11" t="s">
        <v>122</v>
      </c>
      <c r="B49" s="36"/>
      <c r="D49" s="20">
        <v>0</v>
      </c>
      <c r="E49" s="20"/>
      <c r="F49" s="20">
        <v>-54675000</v>
      </c>
    </row>
    <row r="50" spans="1:6" ht="24" customHeight="1">
      <c r="A50" s="3" t="s">
        <v>52</v>
      </c>
      <c r="B50" s="36"/>
      <c r="D50" s="22">
        <f>SUM(D48:D49)</f>
        <v>-509774</v>
      </c>
      <c r="E50" s="20"/>
      <c r="F50" s="22">
        <f>SUM(F48:F49)</f>
        <v>-55787172</v>
      </c>
    </row>
    <row r="51" spans="1:6" ht="24" customHeight="1">
      <c r="A51" s="3" t="s">
        <v>131</v>
      </c>
      <c r="B51" s="36"/>
      <c r="D51" s="21">
        <v>4483420</v>
      </c>
      <c r="E51" s="20"/>
      <c r="F51" s="21">
        <f>SUM(F50,F46,F33)</f>
        <v>-16206929</v>
      </c>
    </row>
    <row r="52" spans="1:6" ht="24" customHeight="1">
      <c r="A52" s="18" t="s">
        <v>53</v>
      </c>
      <c r="B52" s="36"/>
      <c r="D52" s="23">
        <v>91168148</v>
      </c>
      <c r="E52" s="20"/>
      <c r="F52" s="23">
        <v>74856494</v>
      </c>
    </row>
    <row r="53" spans="1:6" ht="24" customHeight="1" thickBot="1">
      <c r="A53" s="4" t="s">
        <v>54</v>
      </c>
      <c r="B53" s="36"/>
      <c r="D53" s="34">
        <f>SUM(D51:D52)</f>
        <v>95651568</v>
      </c>
      <c r="E53" s="20"/>
      <c r="F53" s="34">
        <f>SUM(F51:F52)</f>
        <v>58649565</v>
      </c>
    </row>
    <row r="54" spans="1:6" ht="24" customHeight="1" thickTop="1">
      <c r="A54" s="4"/>
      <c r="B54" s="36"/>
      <c r="D54" s="39">
        <f>D53-BS!E11</f>
        <v>0</v>
      </c>
      <c r="E54" s="20"/>
      <c r="F54" s="20">
        <f>58649565-F53</f>
        <v>0</v>
      </c>
    </row>
    <row r="55" spans="1:6" ht="24" customHeight="1">
      <c r="A55" s="97" t="s">
        <v>73</v>
      </c>
      <c r="B55" s="36"/>
      <c r="D55" s="20"/>
      <c r="E55" s="20"/>
      <c r="F55" s="20"/>
    </row>
    <row r="56" spans="1:6" ht="24" customHeight="1">
      <c r="A56" s="16" t="s">
        <v>74</v>
      </c>
      <c r="B56" s="36"/>
      <c r="D56" s="20"/>
      <c r="E56" s="20"/>
      <c r="F56" s="20"/>
    </row>
    <row r="57" spans="1:6" ht="24" customHeight="1">
      <c r="A57" s="41" t="s">
        <v>105</v>
      </c>
      <c r="B57" s="36"/>
      <c r="D57" s="20">
        <v>1092448</v>
      </c>
      <c r="E57" s="20"/>
      <c r="F57" s="20">
        <v>767941</v>
      </c>
    </row>
    <row r="58" spans="1:6" ht="24" customHeight="1">
      <c r="A58" s="16"/>
      <c r="B58" s="36"/>
      <c r="D58" s="20"/>
      <c r="E58" s="20"/>
      <c r="F58" s="20"/>
    </row>
    <row r="59" spans="1:6" ht="24" customHeight="1">
      <c r="A59" s="17" t="s">
        <v>12</v>
      </c>
      <c r="B59" s="36"/>
    </row>
  </sheetData>
  <printOptions horizontalCentered="1"/>
  <pageMargins left="0.82" right="0.31496062992126" top="0.78740157480314998" bottom="0.19" header="0.31496062992126" footer="0.31496062992126"/>
  <pageSetup paperSize="9" scale="90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2023-08-07T02:01:45Z</cp:lastPrinted>
  <dcterms:created xsi:type="dcterms:W3CDTF">2011-05-02T09:09:37Z</dcterms:created>
  <dcterms:modified xsi:type="dcterms:W3CDTF">2023-08-11T03:21:21Z</dcterms:modified>
</cp:coreProperties>
</file>