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BKM105\Documents\SET\SETLINK SUBMIT 2021-Q4\FS 2021\"/>
    </mc:Choice>
  </mc:AlternateContent>
  <xr:revisionPtr revIDLastSave="0" documentId="8_{4A0F5247-D9A0-4AA2-BB34-AFFF8287F5F0}" xr6:coauthVersionLast="31" xr6:coauthVersionMax="31" xr10:uidLastSave="{00000000-0000-0000-0000-000000000000}"/>
  <bookViews>
    <workbookView xWindow="0" yWindow="0" windowWidth="19200" windowHeight="6960"/>
  </bookViews>
  <sheets>
    <sheet name="BS" sheetId="6" r:id="rId1"/>
    <sheet name="PL" sheetId="4" r:id="rId2"/>
    <sheet name="CE" sheetId="2" r:id="rId3"/>
    <sheet name="CF" sheetId="8" r:id="rId4"/>
  </sheets>
  <definedNames>
    <definedName name="_xlnm.Print_Area" localSheetId="0">BS!$A$1:$G$67</definedName>
    <definedName name="_xlnm.Print_Area" localSheetId="2">CE!$A$1:$J$23</definedName>
    <definedName name="_xlnm.Print_Area" localSheetId="3">CF!$A$1:$G$60</definedName>
    <definedName name="_xlnm.Print_Area" localSheetId="1">PL!$A$1:$G$33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G54" i="8" l="1"/>
  <c r="G19" i="6"/>
  <c r="E35" i="6"/>
  <c r="G35" i="6"/>
  <c r="B19" i="2"/>
  <c r="F21" i="2"/>
  <c r="D21" i="2"/>
  <c r="B21" i="2"/>
  <c r="F14" i="2"/>
  <c r="D14" i="2"/>
  <c r="B14" i="2"/>
  <c r="H18" i="2"/>
  <c r="J18" i="2"/>
  <c r="F19" i="2"/>
  <c r="D19" i="2"/>
  <c r="J11" i="2"/>
  <c r="B12" i="2"/>
  <c r="F12" i="2"/>
  <c r="D12" i="2"/>
  <c r="H11" i="2"/>
  <c r="E16" i="4"/>
  <c r="G16" i="4"/>
  <c r="G26" i="4"/>
  <c r="E26" i="4"/>
  <c r="E13" i="6"/>
  <c r="G45" i="8"/>
  <c r="E45" i="8"/>
  <c r="E52" i="8"/>
  <c r="G49" i="8"/>
  <c r="E49" i="8"/>
  <c r="G58" i="6"/>
  <c r="G39" i="6"/>
  <c r="E39" i="6"/>
  <c r="E40" i="6"/>
  <c r="E19" i="6"/>
  <c r="G13" i="6"/>
  <c r="G20" i="6"/>
  <c r="E20" i="6"/>
  <c r="G40" i="6"/>
  <c r="G59" i="6"/>
  <c r="G60" i="6"/>
  <c r="G10" i="4"/>
  <c r="G17" i="4"/>
  <c r="G19" i="4"/>
  <c r="G7" i="8"/>
  <c r="G20" i="8"/>
  <c r="G29" i="8"/>
  <c r="G32" i="8"/>
  <c r="G50" i="8"/>
  <c r="G53" i="8"/>
  <c r="G21" i="4"/>
  <c r="E10" i="4"/>
  <c r="G27" i="4"/>
  <c r="H10" i="2"/>
  <c r="G30" i="4"/>
  <c r="E17" i="4"/>
  <c r="E19" i="4"/>
  <c r="E7" i="8"/>
  <c r="E20" i="8"/>
  <c r="E29" i="8"/>
  <c r="E32" i="8"/>
  <c r="E50" i="8"/>
  <c r="J10" i="2"/>
  <c r="J12" i="2"/>
  <c r="J14" i="2"/>
  <c r="H12" i="2"/>
  <c r="H14" i="2"/>
  <c r="E53" i="8"/>
  <c r="E54" i="8"/>
  <c r="E21" i="4"/>
  <c r="J16" i="2"/>
  <c r="E53" i="6"/>
  <c r="H17" i="2"/>
  <c r="E30" i="4"/>
  <c r="E27" i="4"/>
  <c r="J13" i="2"/>
  <c r="J17" i="2"/>
  <c r="J19" i="2"/>
  <c r="J21" i="2"/>
  <c r="H19" i="2"/>
  <c r="H21" i="2"/>
  <c r="J20" i="2"/>
  <c r="E54" i="6"/>
  <c r="E56" i="6"/>
  <c r="E57" i="6"/>
  <c r="E58" i="6"/>
  <c r="E59" i="6"/>
  <c r="E60" i="6"/>
  <c r="J22" i="2"/>
</calcChain>
</file>

<file path=xl/sharedStrings.xml><?xml version="1.0" encoding="utf-8"?>
<sst xmlns="http://schemas.openxmlformats.org/spreadsheetml/2006/main" count="170" uniqueCount="135">
  <si>
    <t>Thai Poly Acrylic Public Company Limited</t>
  </si>
  <si>
    <t>(Unit: Baht)</t>
  </si>
  <si>
    <t>Note</t>
  </si>
  <si>
    <t>Assets</t>
  </si>
  <si>
    <t>Current assets</t>
  </si>
  <si>
    <t>Cash and cash equivalents</t>
  </si>
  <si>
    <t>Other current assets</t>
  </si>
  <si>
    <t>Non-current assets</t>
  </si>
  <si>
    <t>Total non-current assets</t>
  </si>
  <si>
    <t>Total assets</t>
  </si>
  <si>
    <t>The accompanying notes are an integral part of the financial statements.</t>
  </si>
  <si>
    <t>Liabilities and shareholders' equity</t>
  </si>
  <si>
    <t>Current liabilities</t>
  </si>
  <si>
    <t>Other current liabilities</t>
  </si>
  <si>
    <t>Total current liabilities</t>
  </si>
  <si>
    <t>Non-current liabilities</t>
  </si>
  <si>
    <t>Provision for long-term employee benefits</t>
  </si>
  <si>
    <t>Total non-current liabilities</t>
  </si>
  <si>
    <t>Total liabilities</t>
  </si>
  <si>
    <t>Shareholders' equity</t>
  </si>
  <si>
    <t>Share capital</t>
  </si>
  <si>
    <t xml:space="preserve">   Registered</t>
  </si>
  <si>
    <t>Share premium</t>
  </si>
  <si>
    <t>Retained earnings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</si>
  <si>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</si>
  <si>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</si>
  <si>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</si>
  <si>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</si>
  <si>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</si>
  <si>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Other income</t>
  </si>
  <si>
    <t>Total revenues</t>
  </si>
  <si>
    <t>Expenses</t>
  </si>
  <si>
    <t>Administrative expenses</t>
  </si>
  <si>
    <t>Total expenses</t>
  </si>
  <si>
    <t>Earnings per share</t>
  </si>
  <si>
    <t xml:space="preserve">   Depreciation and amortisation</t>
  </si>
  <si>
    <t xml:space="preserve">   Provision for long-term employee benefits</t>
  </si>
  <si>
    <t xml:space="preserve">   Interest income</t>
  </si>
  <si>
    <t xml:space="preserve">   changes in operating assets and liabilities</t>
  </si>
  <si>
    <t xml:space="preserve">   Inventories</t>
  </si>
  <si>
    <t xml:space="preserve">   Other current assets</t>
  </si>
  <si>
    <t>Operating liabilities increase (decrease)</t>
  </si>
  <si>
    <t xml:space="preserve">   Other current liabilities</t>
  </si>
  <si>
    <t>Net cash flows used in financing activities</t>
  </si>
  <si>
    <t xml:space="preserve">The accompanying notes are an integral part of the financial statements. </t>
  </si>
  <si>
    <t>Issued and fully</t>
  </si>
  <si>
    <t xml:space="preserve">Retained earnings </t>
  </si>
  <si>
    <t>Appropriated -</t>
  </si>
  <si>
    <t>statutory reserve</t>
  </si>
  <si>
    <t>Unappropriated</t>
  </si>
  <si>
    <t>Total</t>
  </si>
  <si>
    <t>share capital</t>
  </si>
  <si>
    <t>Cash flows from (used in) investing activities</t>
  </si>
  <si>
    <t>Cash flows from (used in) operating activities</t>
  </si>
  <si>
    <t>Profit or loss:</t>
  </si>
  <si>
    <t xml:space="preserve">   Appropriated - statutory reserve</t>
  </si>
  <si>
    <t>Trade and other receivables</t>
  </si>
  <si>
    <t xml:space="preserve">Inventories </t>
  </si>
  <si>
    <t>Total current assets</t>
  </si>
  <si>
    <t>Property, plant and equipment</t>
  </si>
  <si>
    <t>Trade and other payables</t>
  </si>
  <si>
    <t xml:space="preserve">   Trade and other receivables</t>
  </si>
  <si>
    <t>Non-cash transactions</t>
  </si>
  <si>
    <t>Statement of financial position</t>
  </si>
  <si>
    <t>Statement of financial position (continued)</t>
  </si>
  <si>
    <t>Statement of comprehensive income</t>
  </si>
  <si>
    <t>Statement of changes in shareholders' equity</t>
  </si>
  <si>
    <t xml:space="preserve">      121,500,000 ordinary shares of Baht 1 each </t>
  </si>
  <si>
    <t>Intangible assets - computer software</t>
  </si>
  <si>
    <t xml:space="preserve">   Trade and other payables </t>
  </si>
  <si>
    <t>Dividend paid</t>
  </si>
  <si>
    <t>Deferred tax assets</t>
  </si>
  <si>
    <t>Cost of sales and services</t>
  </si>
  <si>
    <t xml:space="preserve">   Cash paid for corporate income tax</t>
  </si>
  <si>
    <t>Cash received from sales of machinery and equipment</t>
  </si>
  <si>
    <t>Operating assets (increase) decrease</t>
  </si>
  <si>
    <t>Cash flows from (used in) financing activities</t>
  </si>
  <si>
    <t>Net decrease in cash and cash equivalents</t>
  </si>
  <si>
    <t>Net cash flows used in investing activities</t>
  </si>
  <si>
    <t>Balance as at 1 January 2020</t>
  </si>
  <si>
    <t>Other non-current financial assets</t>
  </si>
  <si>
    <t>Income tax payable</t>
  </si>
  <si>
    <t>Income tax expenses</t>
  </si>
  <si>
    <t>Basic earnings per share</t>
  </si>
  <si>
    <t>Profit before tax</t>
  </si>
  <si>
    <t xml:space="preserve">Adjustments to reconcile profit before tax to </t>
  </si>
  <si>
    <t xml:space="preserve">   Gains on sales of machinery and equipment</t>
  </si>
  <si>
    <t>Cash flows from operating activities</t>
  </si>
  <si>
    <t>Selling and distribution expenses</t>
  </si>
  <si>
    <t>Sales and service income</t>
  </si>
  <si>
    <t>Other current financial assets - fixed deposit</t>
  </si>
  <si>
    <t>Balance as at 1 January 2021</t>
  </si>
  <si>
    <t>Current portion of lease liabilities</t>
  </si>
  <si>
    <t>Finance cost</t>
  </si>
  <si>
    <t xml:space="preserve">   Cash paid for interest expenses</t>
  </si>
  <si>
    <t>Cash received from interest income</t>
  </si>
  <si>
    <t>Cash paid for improvements of plant, machinery and equipment</t>
  </si>
  <si>
    <t>Increase in other current financial assets - fixed deposit</t>
  </si>
  <si>
    <t>Cash flow statement</t>
  </si>
  <si>
    <t xml:space="preserve">   net cash provided by (paid from) operating activities</t>
  </si>
  <si>
    <t xml:space="preserve">   Cash paid for provision for long-term employee benefits</t>
  </si>
  <si>
    <t>Cash flow statement (continued)</t>
  </si>
  <si>
    <t>Supplemental cash flow information</t>
  </si>
  <si>
    <t>Payment of lease liabilities</t>
  </si>
  <si>
    <t xml:space="preserve">Profit from operating activities before </t>
  </si>
  <si>
    <t xml:space="preserve">   Finance cost</t>
  </si>
  <si>
    <t>As at 31 December 2021</t>
  </si>
  <si>
    <t>For the year ended 31 December 2021</t>
  </si>
  <si>
    <t xml:space="preserve">Other comprehensive income not to be reclassified </t>
  </si>
  <si>
    <t xml:space="preserve">   to profit or loss in subsequent periods</t>
  </si>
  <si>
    <t>Actuarial gain (loss) - net of income tax</t>
  </si>
  <si>
    <t>Profit for the year</t>
  </si>
  <si>
    <t>Other comprehensive income for the year</t>
  </si>
  <si>
    <t xml:space="preserve">   Unrealised loss (gain) on foreign exchange</t>
  </si>
  <si>
    <t>Total comprehensive income for the year</t>
  </si>
  <si>
    <t>Balance as at 31 December 2020</t>
  </si>
  <si>
    <t>Balance as at 31 December 2021</t>
  </si>
  <si>
    <t xml:space="preserve">   Reversal of reduce cost of inventory to net realisable value</t>
  </si>
  <si>
    <t xml:space="preserve">   Expected credit loss (reversal)</t>
  </si>
  <si>
    <t>Net foreign exchange difference for cash and cash equivalents</t>
  </si>
  <si>
    <t xml:space="preserve">   Additions to right-of-use assets and lease liabilities</t>
  </si>
  <si>
    <t>Cash and cash equivalents at beginning of year</t>
  </si>
  <si>
    <t>Cash and cash equivalents at end of year</t>
  </si>
  <si>
    <t>Other comprehensive income:</t>
  </si>
  <si>
    <t>Advance received from customers</t>
  </si>
  <si>
    <t xml:space="preserve">   Write-off of bad debts</t>
  </si>
  <si>
    <t xml:space="preserve">   Increase in accounts payable on asset acquisition</t>
  </si>
  <si>
    <t>Net cash flows from (used in) operating activities</t>
  </si>
  <si>
    <t>Dividend paid (Note 24)</t>
  </si>
  <si>
    <t>Other expenses</t>
  </si>
  <si>
    <t>Lease liabilities, net of current portion</t>
  </si>
  <si>
    <t xml:space="preserve">   Issued and fully paid</t>
  </si>
  <si>
    <t>Profit before income tax expenses</t>
  </si>
  <si>
    <t xml:space="preserve">Operating profit </t>
  </si>
  <si>
    <t xml:space="preserve">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</si>
</sst>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_);_(@_)"/>
  </numFmts>
  <fonts count="7"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104">
    <xf numFmtId="0" fontId="0" fillId="0" borderId="0" xfId="0"/>
    <xf numFmtId="164" fontId="2" fillId="0" borderId="0" xfId="2" applyNumberFormat="1" applyFont="1" applyAlignment="1"/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0" fontId="1" fillId="0" borderId="0" xfId="2" applyNumberFormat="1" applyFont="1" applyAlignment="1"/>
    <xf numFmtId="41" fontId="2" fillId="0" borderId="0" xfId="2" applyNumberFormat="1" applyFont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2" applyNumberFormat="1" applyFont="1" applyAlignment="1"/>
    <xf numFmtId="41" fontId="2" fillId="0" borderId="1" xfId="2" applyNumberFormat="1" applyFont="1" applyBorder="1" applyAlignment="1">
      <alignment horizontal="center"/>
    </xf>
    <xf numFmtId="41" fontId="2" fillId="0" borderId="0" xfId="2" applyNumberFormat="1" applyFont="1" applyAlignment="1"/>
    <xf numFmtId="0" fontId="4" fillId="0" borderId="0" xfId="3" applyNumberFormat="1" applyFont="1" applyAlignment="1">
      <alignment horizontal="center"/>
    </xf>
    <xf numFmtId="41" fontId="2" fillId="0" borderId="0" xfId="3" applyNumberFormat="1" applyFont="1" applyBorder="1" applyAlignment="1">
      <alignment horizontal="right"/>
    </xf>
    <xf numFmtId="37" fontId="1" fillId="0" borderId="0" xfId="3" applyNumberFormat="1" applyFont="1" applyAlignment="1"/>
    <xf numFmtId="37" fontId="2" fillId="0" borderId="0" xfId="3" applyNumberFormat="1" applyFont="1" applyAlignment="1"/>
    <xf numFmtId="41" fontId="2" fillId="0" borderId="0" xfId="3" applyNumberFormat="1" applyFont="1" applyAlignment="1">
      <alignment horizontal="right"/>
    </xf>
    <xf numFmtId="0" fontId="2" fillId="0" borderId="0" xfId="2" applyFont="1" applyAlignment="1"/>
    <xf numFmtId="41" fontId="2" fillId="0" borderId="0" xfId="2" quotePrefix="1" applyNumberFormat="1" applyFont="1" applyBorder="1" applyAlignment="1">
      <alignment horizontal="center"/>
    </xf>
    <xf numFmtId="164" fontId="2" fillId="0" borderId="0" xfId="2" applyNumberFormat="1" applyFont="1" applyBorder="1" applyAlignment="1"/>
    <xf numFmtId="41" fontId="2" fillId="0" borderId="0" xfId="2" applyNumberFormat="1" applyFont="1" applyBorder="1" applyAlignment="1"/>
    <xf numFmtId="0" fontId="2" fillId="0" borderId="0" xfId="2" applyFont="1" applyBorder="1" applyAlignment="1"/>
    <xf numFmtId="164" fontId="2" fillId="0" borderId="2" xfId="2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39" fontId="2" fillId="0" borderId="0" xfId="0" applyNumberFormat="1" applyFont="1" applyAlignment="1">
      <alignment vertical="center"/>
    </xf>
    <xf numFmtId="0" fontId="1" fillId="0" borderId="0" xfId="0" applyFont="1"/>
    <xf numFmtId="164" fontId="2" fillId="0" borderId="0" xfId="0" quotePrefix="1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41" fontId="2" fillId="0" borderId="0" xfId="0" applyNumberFormat="1" applyFont="1"/>
    <xf numFmtId="0" fontId="2" fillId="0" borderId="0" xfId="0" applyFont="1"/>
    <xf numFmtId="164" fontId="4" fillId="0" borderId="0" xfId="0" applyNumberFormat="1" applyFont="1"/>
    <xf numFmtId="41" fontId="4" fillId="0" borderId="0" xfId="0" applyNumberFormat="1" applyFont="1"/>
    <xf numFmtId="41" fontId="2" fillId="0" borderId="2" xfId="0" applyNumberFormat="1" applyFont="1" applyBorder="1"/>
    <xf numFmtId="41" fontId="2" fillId="0" borderId="3" xfId="0" applyNumberFormat="1" applyFont="1" applyBorder="1"/>
    <xf numFmtId="41" fontId="2" fillId="0" borderId="1" xfId="0" applyNumberFormat="1" applyFont="1" applyBorder="1"/>
    <xf numFmtId="0" fontId="2" fillId="0" borderId="0" xfId="0" quotePrefix="1" applyFont="1"/>
    <xf numFmtId="41" fontId="2" fillId="0" borderId="4" xfId="0" applyNumberFormat="1" applyFont="1" applyBorder="1"/>
    <xf numFmtId="0" fontId="2" fillId="0" borderId="0" xfId="0" quotePrefix="1" applyFont="1" applyAlignment="1">
      <alignment horizontal="center"/>
    </xf>
    <xf numFmtId="0" fontId="2" fillId="0" borderId="5" xfId="0" applyFont="1" applyBorder="1"/>
    <xf numFmtId="0" fontId="1" fillId="0" borderId="0" xfId="0" applyFont="1" applyFill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2" fillId="0" borderId="0" xfId="0" applyFont="1" applyFill="1" applyAlignment="1"/>
    <xf numFmtId="164" fontId="2" fillId="0" borderId="0" xfId="0" quotePrefix="1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/>
    </xf>
    <xf numFmtId="164" fontId="2" fillId="0" borderId="0" xfId="0" quotePrefix="1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center"/>
    </xf>
    <xf numFmtId="41" fontId="2" fillId="0" borderId="4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quotePrefix="1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 applyAlignment="1">
      <alignment horizontal="centerContinuous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left"/>
    </xf>
    <xf numFmtId="39" fontId="1" fillId="0" borderId="0" xfId="0" applyNumberFormat="1" applyFont="1" applyFill="1" applyAlignment="1" applyProtection="1">
      <alignment horizontal="left"/>
    </xf>
    <xf numFmtId="39" fontId="3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/>
    <xf numFmtId="0" fontId="2" fillId="0" borderId="0" xfId="1" quotePrefix="1" applyNumberFormat="1" applyFont="1" applyFill="1" applyAlignment="1" applyProtection="1">
      <alignment horizontal="center"/>
    </xf>
    <xf numFmtId="165" fontId="2" fillId="0" borderId="4" xfId="0" applyNumberFormat="1" applyFont="1" applyFill="1" applyBorder="1" applyAlignment="1">
      <alignment horizontal="center"/>
    </xf>
    <xf numFmtId="41" fontId="2" fillId="0" borderId="0" xfId="0" applyNumberFormat="1" applyFont="1" applyBorder="1"/>
    <xf numFmtId="0" fontId="4" fillId="0" borderId="0" xfId="0" applyFont="1" applyFill="1" applyAlignment="1"/>
    <xf numFmtId="41" fontId="2" fillId="0" borderId="6" xfId="2" applyNumberFormat="1" applyFont="1" applyBorder="1" applyAlignment="1">
      <alignment horizontal="center"/>
    </xf>
    <xf numFmtId="41" fontId="2" fillId="0" borderId="7" xfId="2" applyNumberFormat="1" applyFont="1" applyBorder="1" applyAlignment="1">
      <alignment horizontal="center"/>
    </xf>
    <xf numFmtId="37" fontId="1" fillId="0" borderId="0" xfId="2" applyNumberFormat="1" applyFont="1" applyAlignment="1"/>
    <xf numFmtId="166" fontId="2" fillId="0" borderId="0" xfId="2" applyNumberFormat="1" applyFont="1" applyAlignment="1"/>
    <xf numFmtId="38" fontId="2" fillId="0" borderId="0" xfId="2" applyNumberFormat="1" applyFont="1" applyAlignment="1">
      <alignment horizontal="right"/>
    </xf>
    <xf numFmtId="164" fontId="2" fillId="0" borderId="2" xfId="2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3 2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view="pageBreakPreview" zoomScale="85" zoomScaleNormal="115" zoomScaleSheetLayoutView="85" workbookViewId="0"/>
  </sheetViews>
  <sheetFormatPr defaultColWidth="10.54296875" defaultRowHeight="24" customHeight="1"/>
  <cols>
    <col min="1" max="1" width="50.54296875" style="37" customWidth="1"/>
    <col min="2" max="2" width="1.453125" style="28" customWidth="1"/>
    <col min="3" max="3" width="11.1796875" style="27" customWidth="1"/>
    <col min="4" max="4" width="1.453125" style="28" customWidth="1"/>
    <col min="5" max="5" width="17.7265625" style="28" customWidth="1"/>
    <col min="6" max="6" width="1.453125" style="28" customWidth="1"/>
    <col min="7" max="7" width="17.7265625" style="28" customWidth="1"/>
    <col min="8" max="8" width="0.54296875" style="28" customWidth="1"/>
    <col min="9" max="9" width="5.453125" style="28" bestFit="1" customWidth="1"/>
    <col min="10" max="16384" width="10.54296875" style="28"/>
  </cols>
  <sheetData>
    <row r="1" spans="1:7" ht="24" customHeight="1">
      <c r="A1" s="25" t="s">
        <v>0</v>
      </c>
      <c r="B1" s="26"/>
    </row>
    <row r="2" spans="1:7" ht="24" customHeight="1">
      <c r="A2" s="25" t="s">
        <v>63</v>
      </c>
    </row>
    <row r="3" spans="1:7" ht="24" customHeight="1">
      <c r="A3" s="25" t="s">
        <v>106</v>
      </c>
    </row>
    <row r="4" spans="1:7" ht="24" customHeight="1">
      <c r="A4" s="29"/>
      <c r="B4" s="29"/>
      <c r="D4" s="29"/>
      <c r="E4" s="30"/>
      <c r="F4" s="30"/>
      <c r="G4" s="31" t="s">
        <v>1</v>
      </c>
    </row>
    <row r="5" spans="1:7" ht="24" customHeight="1">
      <c r="A5" s="27"/>
      <c r="B5" s="29"/>
      <c r="C5" s="32" t="s">
        <v>2</v>
      </c>
      <c r="D5" s="29"/>
      <c r="E5" s="34">
        <v>2021</v>
      </c>
      <c r="F5" s="33"/>
      <c r="G5" s="34">
        <v>2020</v>
      </c>
    </row>
    <row r="6" spans="1:7" ht="24" customHeight="1">
      <c r="A6" s="25" t="s">
        <v>3</v>
      </c>
      <c r="C6" s="35"/>
    </row>
    <row r="7" spans="1:7" ht="24" customHeight="1">
      <c r="A7" s="25" t="s">
        <v>4</v>
      </c>
      <c r="C7" s="35"/>
      <c r="E7" s="36"/>
      <c r="F7" s="36"/>
      <c r="G7" s="36"/>
    </row>
    <row r="8" spans="1:7" ht="24" customHeight="1">
      <c r="A8" s="37" t="s">
        <v>5</v>
      </c>
      <c r="B8" s="26"/>
      <c r="C8" s="35">
        <v>7</v>
      </c>
      <c r="E8" s="36">
        <v>74856494</v>
      </c>
      <c r="F8" s="36"/>
      <c r="G8" s="36">
        <v>142246712</v>
      </c>
    </row>
    <row r="9" spans="1:7" ht="24" customHeight="1">
      <c r="A9" s="37" t="s">
        <v>56</v>
      </c>
      <c r="C9" s="35">
        <v>8</v>
      </c>
      <c r="D9" s="38"/>
      <c r="E9" s="36">
        <v>237806621</v>
      </c>
      <c r="F9" s="39"/>
      <c r="G9" s="36">
        <v>296768010</v>
      </c>
    </row>
    <row r="10" spans="1:7" ht="24" customHeight="1">
      <c r="A10" s="37" t="s">
        <v>57</v>
      </c>
      <c r="B10" s="26"/>
      <c r="C10" s="35">
        <v>9</v>
      </c>
      <c r="E10" s="36">
        <v>106192484</v>
      </c>
      <c r="F10" s="36"/>
      <c r="G10" s="36">
        <v>122984222.00000001</v>
      </c>
    </row>
    <row r="11" spans="1:7" ht="24" customHeight="1">
      <c r="A11" s="37" t="s">
        <v>90</v>
      </c>
      <c r="B11" s="26"/>
      <c r="C11" s="35">
        <v>10</v>
      </c>
      <c r="E11" s="36">
        <v>38002429</v>
      </c>
      <c r="F11" s="36"/>
      <c r="G11" s="36">
        <v>37861867</v>
      </c>
    </row>
    <row r="12" spans="1:7" ht="24" customHeight="1">
      <c r="A12" s="37" t="s">
        <v>6</v>
      </c>
      <c r="C12" s="35"/>
      <c r="E12" s="36">
        <v>7258252</v>
      </c>
      <c r="F12" s="36"/>
      <c r="G12" s="40">
        <v>9320438</v>
      </c>
    </row>
    <row r="13" spans="1:7" ht="24" customHeight="1">
      <c r="A13" s="25" t="s">
        <v>58</v>
      </c>
      <c r="C13" s="35"/>
      <c r="E13" s="41">
        <f>SUM(E8:E12)</f>
        <v>464116280</v>
      </c>
      <c r="F13" s="36"/>
      <c r="G13" s="41">
        <f>SUM(G8:G12)</f>
        <v>609181249</v>
      </c>
    </row>
    <row r="14" spans="1:7" ht="24" customHeight="1">
      <c r="A14" s="25" t="s">
        <v>7</v>
      </c>
      <c r="C14" s="35"/>
      <c r="E14" s="36"/>
      <c r="F14" s="36"/>
      <c r="G14" s="36"/>
    </row>
    <row r="15" spans="1:7" ht="24" customHeight="1">
      <c r="A15" s="37" t="s">
        <v>80</v>
      </c>
      <c r="C15" s="35"/>
      <c r="E15" s="36">
        <v>303018</v>
      </c>
      <c r="F15" s="36"/>
      <c r="G15" s="36">
        <v>303018</v>
      </c>
    </row>
    <row r="16" spans="1:7" ht="24" customHeight="1">
      <c r="A16" s="37" t="s">
        <v>59</v>
      </c>
      <c r="C16" s="35">
        <v>11</v>
      </c>
      <c r="E16" s="36">
        <v>242483488</v>
      </c>
      <c r="F16" s="36"/>
      <c r="G16" s="36">
        <v>250208082</v>
      </c>
    </row>
    <row r="17" spans="1:7" ht="24" customHeight="1">
      <c r="A17" s="37" t="s">
        <v>68</v>
      </c>
      <c r="C17" s="35"/>
      <c r="E17" s="36">
        <v>400001</v>
      </c>
      <c r="F17" s="36"/>
      <c r="G17" s="36">
        <v>657960</v>
      </c>
    </row>
    <row r="18" spans="1:7" ht="24" customHeight="1">
      <c r="A18" s="37" t="s">
        <v>71</v>
      </c>
      <c r="C18" s="35">
        <v>20</v>
      </c>
      <c r="E18" s="40">
        <v>5748817</v>
      </c>
      <c r="F18" s="36"/>
      <c r="G18" s="40">
        <v>8791071</v>
      </c>
    </row>
    <row r="19" spans="1:7" ht="24" customHeight="1">
      <c r="A19" s="25" t="s">
        <v>8</v>
      </c>
      <c r="C19" s="35"/>
      <c r="E19" s="40">
        <f>SUM(E15:E18)</f>
        <v>248935324</v>
      </c>
      <c r="F19" s="36"/>
      <c r="G19" s="40">
        <f>SUM(G15:G18)</f>
        <v>259960131</v>
      </c>
    </row>
    <row r="20" spans="1:7" ht="24" customHeight="1" thickBot="1">
      <c r="A20" s="25" t="s">
        <v>9</v>
      </c>
      <c r="E20" s="42">
        <f>SUM(E19,E13)</f>
        <v>713051604</v>
      </c>
      <c r="F20" s="36"/>
      <c r="G20" s="42">
        <f>SUM(G19,G13)</f>
        <v>869141380</v>
      </c>
    </row>
    <row r="21" spans="1:7" ht="24" customHeight="1" thickTop="1"/>
    <row r="22" spans="1:7" ht="24" customHeight="1">
      <c r="A22" s="43" t="s">
        <v>10</v>
      </c>
      <c r="B22" s="26"/>
    </row>
    <row r="23" spans="1:7" ht="24" customHeight="1">
      <c r="A23" s="25" t="s">
        <v>0</v>
      </c>
      <c r="B23" s="26"/>
    </row>
    <row r="24" spans="1:7" ht="24" customHeight="1">
      <c r="A24" s="25" t="s">
        <v>64</v>
      </c>
      <c r="D24" s="29"/>
      <c r="E24" s="29"/>
      <c r="F24" s="29"/>
      <c r="G24" s="29"/>
    </row>
    <row r="25" spans="1:7" ht="24" customHeight="1">
      <c r="A25" s="25" t="s">
        <v>106</v>
      </c>
    </row>
    <row r="26" spans="1:7" ht="24" customHeight="1">
      <c r="A26" s="29"/>
      <c r="B26" s="29"/>
      <c r="D26" s="29"/>
      <c r="E26" s="30"/>
      <c r="F26" s="30"/>
      <c r="G26" s="31" t="s">
        <v>1</v>
      </c>
    </row>
    <row r="27" spans="1:7" ht="24" customHeight="1">
      <c r="A27" s="27"/>
      <c r="B27" s="29"/>
      <c r="C27" s="32" t="s">
        <v>2</v>
      </c>
      <c r="D27" s="29"/>
      <c r="E27" s="34">
        <v>2021</v>
      </c>
      <c r="F27" s="33"/>
      <c r="G27" s="34">
        <v>2020</v>
      </c>
    </row>
    <row r="28" spans="1:7" ht="24" customHeight="1">
      <c r="A28" s="25" t="s">
        <v>11</v>
      </c>
      <c r="C28" s="35"/>
      <c r="D28" s="29"/>
      <c r="E28" s="29"/>
      <c r="F28" s="29"/>
      <c r="G28" s="29"/>
    </row>
    <row r="29" spans="1:7" ht="24" customHeight="1">
      <c r="A29" s="25" t="s">
        <v>12</v>
      </c>
      <c r="C29" s="35"/>
    </row>
    <row r="30" spans="1:7" ht="24" customHeight="1">
      <c r="A30" s="37" t="s">
        <v>60</v>
      </c>
      <c r="C30" s="35">
        <v>12</v>
      </c>
      <c r="E30" s="36">
        <v>187286718</v>
      </c>
      <c r="F30" s="36"/>
      <c r="G30" s="36">
        <v>293999689</v>
      </c>
    </row>
    <row r="31" spans="1:7" ht="24" customHeight="1">
      <c r="A31" s="37" t="s">
        <v>92</v>
      </c>
      <c r="C31" s="35">
        <v>13</v>
      </c>
      <c r="E31" s="85">
        <v>1924209</v>
      </c>
      <c r="F31" s="36"/>
      <c r="G31" s="36">
        <v>1575414</v>
      </c>
    </row>
    <row r="32" spans="1:7" ht="24" customHeight="1">
      <c r="A32" s="37" t="s">
        <v>81</v>
      </c>
      <c r="C32" s="35"/>
      <c r="E32" s="85">
        <v>0</v>
      </c>
      <c r="F32" s="36"/>
      <c r="G32" s="36">
        <v>9338458</v>
      </c>
    </row>
    <row r="33" spans="1:7" ht="24" customHeight="1">
      <c r="A33" s="37" t="s">
        <v>124</v>
      </c>
      <c r="C33" s="35"/>
      <c r="E33" s="85">
        <v>2455434</v>
      </c>
      <c r="F33" s="36"/>
      <c r="G33" s="36">
        <v>6060353</v>
      </c>
    </row>
    <row r="34" spans="1:7" ht="24" customHeight="1">
      <c r="A34" s="37" t="s">
        <v>13</v>
      </c>
      <c r="C34" s="35"/>
      <c r="E34" s="36">
        <v>1570222</v>
      </c>
      <c r="F34" s="36"/>
      <c r="G34" s="36">
        <v>1827344</v>
      </c>
    </row>
    <row r="35" spans="1:7" ht="24" customHeight="1">
      <c r="A35" s="25" t="s">
        <v>14</v>
      </c>
      <c r="C35" s="35"/>
      <c r="E35" s="41">
        <f>SUM(E30:E34)</f>
        <v>193236583</v>
      </c>
      <c r="F35" s="36"/>
      <c r="G35" s="41">
        <f>SUM(G30:G34)</f>
        <v>312801258</v>
      </c>
    </row>
    <row r="36" spans="1:7" ht="24" customHeight="1">
      <c r="A36" s="25" t="s">
        <v>15</v>
      </c>
      <c r="C36" s="35"/>
      <c r="E36" s="36"/>
      <c r="F36" s="36"/>
      <c r="G36" s="36"/>
    </row>
    <row r="37" spans="1:7" ht="24" customHeight="1">
      <c r="A37" s="37" t="s">
        <v>130</v>
      </c>
      <c r="C37" s="35">
        <v>13</v>
      </c>
      <c r="E37" s="85">
        <v>2888652</v>
      </c>
      <c r="F37" s="36"/>
      <c r="G37" s="36">
        <v>2215807</v>
      </c>
    </row>
    <row r="38" spans="1:7" ht="24" customHeight="1">
      <c r="A38" s="37" t="s">
        <v>16</v>
      </c>
      <c r="C38" s="35">
        <v>14</v>
      </c>
      <c r="E38" s="36">
        <v>37735737</v>
      </c>
      <c r="F38" s="36"/>
      <c r="G38" s="36">
        <v>43173316</v>
      </c>
    </row>
    <row r="39" spans="1:7" ht="24" customHeight="1">
      <c r="A39" s="25" t="s">
        <v>17</v>
      </c>
      <c r="C39" s="35"/>
      <c r="E39" s="41">
        <f>SUM(E37:E38)</f>
        <v>40624389</v>
      </c>
      <c r="F39" s="36"/>
      <c r="G39" s="41">
        <f>SUM(G37:G38)</f>
        <v>45389123</v>
      </c>
    </row>
    <row r="40" spans="1:7" ht="24" customHeight="1">
      <c r="A40" s="25" t="s">
        <v>18</v>
      </c>
      <c r="E40" s="41">
        <f>SUM(E39,E35)</f>
        <v>233860972</v>
      </c>
      <c r="F40" s="36"/>
      <c r="G40" s="41">
        <f>SUM(G39,G35)</f>
        <v>358190381</v>
      </c>
    </row>
    <row r="41" spans="1:7" ht="24" customHeight="1">
      <c r="A41" s="25"/>
      <c r="E41" s="96"/>
      <c r="F41" s="36"/>
      <c r="G41" s="96"/>
    </row>
    <row r="42" spans="1:7" ht="24" customHeight="1">
      <c r="A42" s="43" t="s">
        <v>10</v>
      </c>
      <c r="B42" s="26"/>
    </row>
    <row r="43" spans="1:7" ht="24" customHeight="1">
      <c r="A43" s="25" t="s">
        <v>0</v>
      </c>
      <c r="B43" s="26"/>
    </row>
    <row r="44" spans="1:7" ht="24" customHeight="1">
      <c r="A44" s="25" t="s">
        <v>64</v>
      </c>
      <c r="D44" s="29"/>
      <c r="E44" s="29"/>
      <c r="F44" s="29"/>
      <c r="G44" s="29"/>
    </row>
    <row r="45" spans="1:7" ht="24" customHeight="1">
      <c r="A45" s="25" t="s">
        <v>106</v>
      </c>
    </row>
    <row r="46" spans="1:7" ht="24" customHeight="1">
      <c r="A46" s="29"/>
      <c r="B46" s="29"/>
      <c r="D46" s="29"/>
      <c r="E46" s="30"/>
      <c r="F46" s="30"/>
      <c r="G46" s="31" t="s">
        <v>1</v>
      </c>
    </row>
    <row r="47" spans="1:7" ht="24" customHeight="1">
      <c r="A47" s="27"/>
      <c r="B47" s="29"/>
      <c r="C47" s="32" t="s">
        <v>2</v>
      </c>
      <c r="D47" s="29"/>
      <c r="E47" s="34">
        <v>2021</v>
      </c>
      <c r="F47" s="33"/>
      <c r="G47" s="34">
        <v>2020</v>
      </c>
    </row>
    <row r="48" spans="1:7" ht="24" customHeight="1">
      <c r="A48" s="25" t="s">
        <v>19</v>
      </c>
    </row>
    <row r="49" spans="1:7" ht="24" customHeight="1">
      <c r="A49" s="37" t="s">
        <v>20</v>
      </c>
    </row>
    <row r="50" spans="1:7" ht="24" customHeight="1">
      <c r="A50" s="37" t="s">
        <v>21</v>
      </c>
      <c r="B50" s="26"/>
      <c r="C50" s="35"/>
    </row>
    <row r="51" spans="1:7" ht="24" customHeight="1" thickBot="1">
      <c r="A51" s="37" t="s">
        <v>67</v>
      </c>
      <c r="C51" s="35"/>
      <c r="E51" s="44">
        <v>121500000</v>
      </c>
      <c r="F51" s="36"/>
      <c r="G51" s="44">
        <v>121500000</v>
      </c>
    </row>
    <row r="52" spans="1:7" ht="24" customHeight="1" thickTop="1">
      <c r="A52" s="37" t="s">
        <v>131</v>
      </c>
      <c r="B52" s="26"/>
      <c r="C52" s="35"/>
      <c r="E52" s="36"/>
      <c r="F52" s="36"/>
      <c r="G52" s="36"/>
    </row>
    <row r="53" spans="1:7" ht="24" customHeight="1">
      <c r="A53" s="37" t="s">
        <v>67</v>
      </c>
      <c r="C53" s="35"/>
      <c r="E53" s="36">
        <f>CE!B21</f>
        <v>121500000</v>
      </c>
      <c r="F53" s="36"/>
      <c r="G53" s="36">
        <v>121500000</v>
      </c>
    </row>
    <row r="54" spans="1:7" ht="24" customHeight="1">
      <c r="A54" s="37" t="s">
        <v>22</v>
      </c>
      <c r="C54" s="35"/>
      <c r="E54" s="36">
        <f>CE!D21</f>
        <v>233350000</v>
      </c>
      <c r="F54" s="36"/>
      <c r="G54" s="36">
        <v>233350000</v>
      </c>
    </row>
    <row r="55" spans="1:7" ht="24" customHeight="1">
      <c r="A55" s="37" t="s">
        <v>23</v>
      </c>
      <c r="B55" s="26"/>
      <c r="C55" s="35"/>
      <c r="F55" s="36"/>
    </row>
    <row r="56" spans="1:7" ht="24" customHeight="1">
      <c r="A56" s="37" t="s">
        <v>55</v>
      </c>
      <c r="C56" s="35">
        <v>16</v>
      </c>
      <c r="E56" s="36">
        <f>CE!F21</f>
        <v>12150000</v>
      </c>
      <c r="F56" s="36"/>
      <c r="G56" s="36">
        <v>12150000</v>
      </c>
    </row>
    <row r="57" spans="1:7" ht="24" customHeight="1">
      <c r="A57" s="37" t="s">
        <v>24</v>
      </c>
      <c r="C57" s="35"/>
      <c r="E57" s="40">
        <f>CE!H21</f>
        <v>112190632</v>
      </c>
      <c r="F57" s="36"/>
      <c r="G57" s="40">
        <v>143950999</v>
      </c>
    </row>
    <row r="58" spans="1:7" ht="24" customHeight="1">
      <c r="A58" s="25" t="s">
        <v>25</v>
      </c>
      <c r="B58" s="26"/>
      <c r="E58" s="40">
        <f>SUM(E53:E57)</f>
        <v>479190632</v>
      </c>
      <c r="F58" s="36"/>
      <c r="G58" s="40">
        <f>SUM(G53:G57)</f>
        <v>510950999</v>
      </c>
    </row>
    <row r="59" spans="1:7" ht="24" customHeight="1" thickBot="1">
      <c r="A59" s="25" t="s">
        <v>26</v>
      </c>
      <c r="E59" s="44">
        <f>SUM(E58,E40)</f>
        <v>713051604</v>
      </c>
      <c r="F59" s="36"/>
      <c r="G59" s="44">
        <f>SUM(G58,G40)</f>
        <v>869141380</v>
      </c>
    </row>
    <row r="60" spans="1:7" ht="24" customHeight="1" thickTop="1">
      <c r="E60" s="36">
        <f>SUM(E59-E20)</f>
        <v>0</v>
      </c>
      <c r="F60" s="36"/>
      <c r="G60" s="36">
        <f>SUM(G59-G20)</f>
        <v>0</v>
      </c>
    </row>
    <row r="61" spans="1:7" ht="24" customHeight="1">
      <c r="A61" s="43" t="s">
        <v>10</v>
      </c>
      <c r="B61" s="26"/>
      <c r="C61" s="45"/>
    </row>
    <row r="62" spans="1:7" ht="24" customHeight="1">
      <c r="A62" s="43"/>
      <c r="B62" s="26"/>
      <c r="C62" s="45"/>
    </row>
    <row r="63" spans="1:7" ht="24" customHeight="1">
      <c r="A63" s="43"/>
      <c r="B63" s="26"/>
      <c r="C63" s="45"/>
    </row>
    <row r="64" spans="1:7" ht="24" customHeight="1">
      <c r="A64" s="46"/>
      <c r="C64" s="45"/>
    </row>
    <row r="66" spans="1:2" ht="24" customHeight="1">
      <c r="B66" s="37" t="s">
        <v>27</v>
      </c>
    </row>
    <row r="67" spans="1:2" ht="24" customHeight="1">
      <c r="A67" s="46"/>
    </row>
  </sheetData>
  <printOptions horizontalCentered="1"/>
  <pageMargins left="0.78740157480314998" right="0.23622047244094499" top="0.78740157480314998" bottom="0.118110236220472" header="0.31496062992126" footer="0.31496062992126"/>
  <pageSetup paperSize="9" scale="90" fitToHeight="6" orientation="portrait" r:id="rId1"/>
  <rowBreaks count="2" manualBreakCount="2">
    <brk id="22" max="6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view="pageBreakPreview" zoomScale="80" zoomScaleNormal="100" zoomScaleSheetLayoutView="80" workbookViewId="0">
      <selection activeCell="N13" sqref="N13"/>
    </sheetView>
  </sheetViews>
  <sheetFormatPr defaultColWidth="10.7265625" defaultRowHeight="24" customHeight="1"/>
  <cols>
    <col min="1" max="1" width="51.453125" style="50" customWidth="1"/>
    <col min="2" max="2" width="3.7265625" style="56" customWidth="1"/>
    <col min="3" max="3" width="8.453125" style="50" customWidth="1"/>
    <col min="4" max="4" width="1.54296875" style="56" customWidth="1"/>
    <col min="5" max="5" width="16.7265625" style="56" customWidth="1"/>
    <col min="6" max="6" width="1.453125" style="56" customWidth="1"/>
    <col min="7" max="7" width="16.7265625" style="56" customWidth="1"/>
    <col min="8" max="16384" width="10.7265625" style="23"/>
  </cols>
  <sheetData>
    <row r="1" spans="1:7" s="22" customFormat="1" ht="24" customHeight="1">
      <c r="A1" s="47" t="s">
        <v>0</v>
      </c>
      <c r="B1" s="52"/>
      <c r="C1" s="53"/>
      <c r="D1" s="54"/>
      <c r="E1" s="54"/>
      <c r="F1" s="54"/>
      <c r="G1" s="54"/>
    </row>
    <row r="2" spans="1:7" s="22" customFormat="1" ht="24" customHeight="1">
      <c r="A2" s="47" t="s">
        <v>65</v>
      </c>
      <c r="B2" s="54"/>
      <c r="C2" s="53"/>
      <c r="D2" s="54"/>
      <c r="E2" s="54"/>
      <c r="F2" s="54"/>
      <c r="G2" s="54"/>
    </row>
    <row r="3" spans="1:7" s="22" customFormat="1" ht="24" customHeight="1">
      <c r="A3" s="47" t="s">
        <v>107</v>
      </c>
      <c r="B3" s="54"/>
      <c r="C3" s="53"/>
      <c r="D3" s="54"/>
      <c r="E3" s="54"/>
      <c r="F3" s="54"/>
      <c r="G3" s="54"/>
    </row>
    <row r="4" spans="1:7" s="22" customFormat="1" ht="24" customHeight="1">
      <c r="A4" s="49"/>
      <c r="B4" s="54"/>
      <c r="C4" s="53"/>
      <c r="D4" s="54"/>
      <c r="E4" s="54"/>
      <c r="F4" s="54"/>
      <c r="G4" s="55" t="s">
        <v>1</v>
      </c>
    </row>
    <row r="5" spans="1:7" ht="24" customHeight="1">
      <c r="C5" s="57" t="s">
        <v>2</v>
      </c>
      <c r="E5" s="58">
        <v>2021</v>
      </c>
      <c r="F5" s="59"/>
      <c r="G5" s="58">
        <v>2020</v>
      </c>
    </row>
    <row r="6" spans="1:7" s="24" customFormat="1" ht="24" customHeight="1">
      <c r="A6" s="90" t="s">
        <v>54</v>
      </c>
      <c r="B6" s="91"/>
      <c r="C6" s="92"/>
      <c r="D6" s="93"/>
      <c r="E6" s="94"/>
      <c r="F6" s="93"/>
      <c r="G6" s="93"/>
    </row>
    <row r="7" spans="1:7" ht="24" customHeight="1">
      <c r="A7" s="47" t="s">
        <v>28</v>
      </c>
    </row>
    <row r="8" spans="1:7" ht="24" customHeight="1">
      <c r="A8" s="51" t="s">
        <v>89</v>
      </c>
      <c r="B8" s="49"/>
      <c r="C8" s="60"/>
      <c r="E8" s="61">
        <v>894289522</v>
      </c>
      <c r="F8" s="61"/>
      <c r="G8" s="61">
        <v>930788341</v>
      </c>
    </row>
    <row r="9" spans="1:7" ht="24" customHeight="1">
      <c r="A9" s="51" t="s">
        <v>29</v>
      </c>
      <c r="B9" s="49"/>
      <c r="C9" s="60">
        <v>17</v>
      </c>
      <c r="E9" s="61">
        <v>15512227</v>
      </c>
      <c r="F9" s="61"/>
      <c r="G9" s="61">
        <v>5810594</v>
      </c>
    </row>
    <row r="10" spans="1:7" ht="24" customHeight="1">
      <c r="A10" s="47" t="s">
        <v>30</v>
      </c>
      <c r="E10" s="62">
        <f>SUM(E8:E9)</f>
        <v>909801749</v>
      </c>
      <c r="F10" s="61"/>
      <c r="G10" s="62">
        <f>SUM(G8:G9)</f>
        <v>936598935</v>
      </c>
    </row>
    <row r="11" spans="1:7" ht="24" customHeight="1">
      <c r="A11" s="47" t="s">
        <v>31</v>
      </c>
      <c r="E11" s="61"/>
      <c r="F11" s="61"/>
      <c r="G11" s="61"/>
    </row>
    <row r="12" spans="1:7" ht="24" customHeight="1">
      <c r="A12" s="51" t="s">
        <v>72</v>
      </c>
      <c r="B12" s="49"/>
      <c r="E12" s="61">
        <v>764329035</v>
      </c>
      <c r="F12" s="61"/>
      <c r="G12" s="61">
        <v>728497762</v>
      </c>
    </row>
    <row r="13" spans="1:7" ht="24" customHeight="1">
      <c r="A13" s="51" t="s">
        <v>88</v>
      </c>
      <c r="B13" s="63"/>
      <c r="C13" s="60"/>
      <c r="E13" s="61">
        <v>52392338</v>
      </c>
      <c r="F13" s="61"/>
      <c r="G13" s="61">
        <v>47880362</v>
      </c>
    </row>
    <row r="14" spans="1:7" ht="24" customHeight="1">
      <c r="A14" s="51" t="s">
        <v>32</v>
      </c>
      <c r="B14" s="63"/>
      <c r="C14" s="60"/>
      <c r="E14" s="61">
        <v>70331540</v>
      </c>
      <c r="F14" s="61"/>
      <c r="G14" s="61">
        <v>83383229</v>
      </c>
    </row>
    <row r="15" spans="1:7" ht="24" customHeight="1">
      <c r="A15" s="51" t="s">
        <v>129</v>
      </c>
      <c r="B15" s="63"/>
      <c r="C15" s="60">
        <v>18</v>
      </c>
      <c r="E15" s="61">
        <v>0</v>
      </c>
      <c r="F15" s="61"/>
      <c r="G15" s="61">
        <v>3841812</v>
      </c>
    </row>
    <row r="16" spans="1:7" ht="24" customHeight="1">
      <c r="A16" s="47" t="s">
        <v>33</v>
      </c>
      <c r="E16" s="62">
        <f>SUM(E12:E15)</f>
        <v>887052913</v>
      </c>
      <c r="F16" s="61"/>
      <c r="G16" s="62">
        <f>SUM(G12:G15)</f>
        <v>863603165</v>
      </c>
    </row>
    <row r="17" spans="1:7" ht="24" customHeight="1">
      <c r="A17" s="47" t="s">
        <v>133</v>
      </c>
      <c r="E17" s="61">
        <f>E10-E16</f>
        <v>22748836</v>
      </c>
      <c r="F17" s="61"/>
      <c r="G17" s="61">
        <f>G10-G16</f>
        <v>72995770</v>
      </c>
    </row>
    <row r="18" spans="1:7" ht="24" customHeight="1">
      <c r="A18" s="51" t="s">
        <v>93</v>
      </c>
      <c r="C18" s="60">
        <v>13</v>
      </c>
      <c r="E18" s="65">
        <v>-160040</v>
      </c>
      <c r="F18" s="61"/>
      <c r="G18" s="65">
        <v>-118394</v>
      </c>
    </row>
    <row r="19" spans="1:7" ht="24" customHeight="1">
      <c r="A19" s="47" t="s">
        <v>132</v>
      </c>
      <c r="E19" s="61">
        <f>SUM(E17:E18)</f>
        <v>22588796</v>
      </c>
      <c r="F19" s="61"/>
      <c r="G19" s="61">
        <f>SUM(G17:G18)</f>
        <v>72877376</v>
      </c>
    </row>
    <row r="20" spans="1:7" ht="24" customHeight="1">
      <c r="A20" s="51" t="s">
        <v>82</v>
      </c>
      <c r="C20" s="60">
        <v>20</v>
      </c>
      <c r="E20" s="65">
        <v>-4374689</v>
      </c>
      <c r="F20" s="64"/>
      <c r="G20" s="65">
        <v>-14964233</v>
      </c>
    </row>
    <row r="21" spans="1:7" ht="24" customHeight="1">
      <c r="A21" s="47" t="s">
        <v>111</v>
      </c>
      <c r="B21" s="49"/>
      <c r="E21" s="62">
        <f>SUM(E19:E20)</f>
        <v>18214107</v>
      </c>
      <c r="F21" s="64"/>
      <c r="G21" s="62">
        <f>SUM(G19:G20)</f>
        <v>57913143</v>
      </c>
    </row>
    <row r="22" spans="1:7" ht="24" customHeight="1">
      <c r="A22" s="47" t="s">
        <v>123</v>
      </c>
      <c r="B22" s="49"/>
      <c r="E22" s="64"/>
      <c r="F22" s="64"/>
      <c r="G22" s="64"/>
    </row>
    <row r="23" spans="1:7" ht="24" customHeight="1">
      <c r="A23" s="97" t="s">
        <v>108</v>
      </c>
      <c r="B23" s="49"/>
      <c r="E23" s="64"/>
      <c r="F23" s="64"/>
      <c r="G23" s="64"/>
    </row>
    <row r="24" spans="1:7" ht="24" customHeight="1">
      <c r="A24" s="97" t="s">
        <v>109</v>
      </c>
      <c r="B24" s="49"/>
      <c r="E24" s="64"/>
      <c r="F24" s="64"/>
      <c r="G24" s="64"/>
    </row>
    <row r="25" spans="1:7" ht="24" customHeight="1">
      <c r="A25" s="51" t="s">
        <v>110</v>
      </c>
      <c r="B25" s="49"/>
      <c r="E25" s="65">
        <v>4700526</v>
      </c>
      <c r="F25" s="64"/>
      <c r="G25" s="65">
        <v>-994582</v>
      </c>
    </row>
    <row r="26" spans="1:7" ht="24" customHeight="1">
      <c r="A26" s="47" t="s">
        <v>112</v>
      </c>
      <c r="E26" s="65">
        <f>E25</f>
        <v>4700526</v>
      </c>
      <c r="F26" s="64"/>
      <c r="G26" s="65">
        <f>G25</f>
        <v>-994582</v>
      </c>
    </row>
    <row r="27" spans="1:7" ht="24" customHeight="1" thickBot="1">
      <c r="A27" s="47" t="s">
        <v>114</v>
      </c>
      <c r="E27" s="66">
        <f>SUM(E21,E26)</f>
        <v>22914633</v>
      </c>
      <c r="F27" s="64"/>
      <c r="G27" s="66">
        <f>SUM(G21,G26)</f>
        <v>56918561</v>
      </c>
    </row>
    <row r="28" spans="1:7" ht="24" customHeight="1" thickTop="1">
      <c r="A28" s="51"/>
      <c r="E28" s="64"/>
      <c r="F28" s="64"/>
      <c r="G28" s="64"/>
    </row>
    <row r="29" spans="1:7" ht="24" customHeight="1">
      <c r="A29" s="47" t="s">
        <v>34</v>
      </c>
      <c r="C29" s="60">
        <v>21</v>
      </c>
    </row>
    <row r="30" spans="1:7" ht="24" customHeight="1" thickBot="1">
      <c r="A30" s="51" t="s">
        <v>83</v>
      </c>
      <c r="B30" s="49"/>
      <c r="C30" s="60"/>
      <c r="E30" s="95">
        <f>E21/121500000</f>
        <v>0.14991034567901235</v>
      </c>
      <c r="F30" s="70"/>
      <c r="G30" s="95">
        <f>G21/121500000</f>
        <v>0.4766513827160494</v>
      </c>
    </row>
    <row r="31" spans="1:7" ht="24" customHeight="1" thickTop="1">
      <c r="E31" s="67"/>
      <c r="F31" s="68"/>
      <c r="G31" s="67"/>
    </row>
    <row r="32" spans="1:7" ht="24" customHeight="1">
      <c r="A32" s="50" t="s">
        <v>10</v>
      </c>
      <c r="C32" s="69"/>
      <c r="E32" s="68"/>
      <c r="F32" s="68"/>
      <c r="G32" s="68"/>
    </row>
    <row r="33" spans="3:7" ht="24" customHeight="1">
      <c r="C33" s="69"/>
      <c r="E33" s="68"/>
      <c r="F33" s="68"/>
      <c r="G33" s="68"/>
    </row>
  </sheetData>
  <printOptions horizontalCentered="1"/>
  <pageMargins left="0.78" right="0.28000000000000003" top="0.78700000000000003" bottom="0.19" header="0.31496062992126" footer="0.31496062992126"/>
  <pageSetup paperSize="9" scale="90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="85" zoomScaleNormal="85" zoomScaleSheetLayoutView="70" workbookViewId="0">
      <selection activeCell="H13" sqref="H13"/>
    </sheetView>
  </sheetViews>
  <sheetFormatPr defaultColWidth="9.1796875" defaultRowHeight="24" customHeight="1"/>
  <cols>
    <col min="1" max="1" width="41" style="1" customWidth="1"/>
    <col min="2" max="2" width="15.7265625" style="1" customWidth="1"/>
    <col min="3" max="3" width="1.453125" style="1" customWidth="1"/>
    <col min="4" max="4" width="15.7265625" style="1" customWidth="1"/>
    <col min="5" max="5" width="1.453125" style="1" customWidth="1"/>
    <col min="6" max="6" width="15.7265625" style="1" customWidth="1"/>
    <col min="7" max="7" width="1.453125" style="18" customWidth="1"/>
    <col min="8" max="8" width="15.7265625" style="1" customWidth="1"/>
    <col min="9" max="9" width="1.453125" style="1" customWidth="1"/>
    <col min="10" max="10" width="16.453125" style="1" customWidth="1"/>
    <col min="11" max="11" width="9.1796875" style="1"/>
    <col min="12" max="12" width="22" style="1" customWidth="1"/>
    <col min="13" max="16384" width="9.1796875" style="1"/>
  </cols>
  <sheetData>
    <row r="1" spans="1:10" ht="24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4" customHeight="1">
      <c r="A2" s="100" t="s">
        <v>66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24" customHeight="1">
      <c r="A3" s="100" t="s">
        <v>107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2" customFormat="1" ht="24" customHeight="1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s="2" customFormat="1" ht="24" customHeight="1">
      <c r="B5" s="2" t="s">
        <v>45</v>
      </c>
      <c r="F5" s="103" t="s">
        <v>46</v>
      </c>
      <c r="G5" s="103"/>
      <c r="H5" s="103"/>
    </row>
    <row r="6" spans="1:10" s="2" customFormat="1" ht="24" customHeight="1">
      <c r="A6" s="4"/>
      <c r="B6" s="2" t="s">
        <v>134</v>
      </c>
      <c r="F6" s="3" t="s">
        <v>47</v>
      </c>
      <c r="G6" s="3"/>
      <c r="H6" s="3"/>
    </row>
    <row r="7" spans="1:10" s="2" customFormat="1" ht="24" customHeight="1">
      <c r="A7" s="4"/>
      <c r="B7" s="21" t="s">
        <v>51</v>
      </c>
      <c r="D7" s="21" t="s">
        <v>22</v>
      </c>
      <c r="F7" s="21" t="s">
        <v>48</v>
      </c>
      <c r="G7" s="3"/>
      <c r="H7" s="21" t="s">
        <v>49</v>
      </c>
      <c r="J7" s="21" t="s">
        <v>50</v>
      </c>
    </row>
    <row r="8" spans="1:10" s="2" customFormat="1" ht="24" customHeight="1">
      <c r="A8" s="4"/>
      <c r="B8" s="3"/>
      <c r="D8" s="3"/>
      <c r="F8" s="3"/>
      <c r="G8" s="3"/>
      <c r="H8" s="3"/>
      <c r="J8" s="3"/>
    </row>
    <row r="9" spans="1:10" ht="24" customHeight="1">
      <c r="A9" s="5" t="s">
        <v>79</v>
      </c>
      <c r="B9" s="6">
        <v>121500000</v>
      </c>
      <c r="C9" s="6"/>
      <c r="D9" s="6">
        <v>233350000</v>
      </c>
      <c r="E9" s="6"/>
      <c r="F9" s="6">
        <v>12150000</v>
      </c>
      <c r="G9" s="7"/>
      <c r="H9" s="6">
        <v>141707438</v>
      </c>
      <c r="I9" s="6"/>
      <c r="J9" s="6">
        <v>508707438</v>
      </c>
    </row>
    <row r="10" spans="1:10" ht="24" customHeight="1">
      <c r="A10" s="8" t="s">
        <v>111</v>
      </c>
      <c r="B10" s="98">
        <v>0</v>
      </c>
      <c r="C10" s="6"/>
      <c r="D10" s="98">
        <v>0</v>
      </c>
      <c r="E10" s="6"/>
      <c r="F10" s="98">
        <v>0</v>
      </c>
      <c r="G10" s="6"/>
      <c r="H10" s="98">
        <f>PL!G21</f>
        <v>57913143</v>
      </c>
      <c r="I10" s="6"/>
      <c r="J10" s="98">
        <f>SUM(B10:H10)</f>
        <v>57913143</v>
      </c>
    </row>
    <row r="11" spans="1:10" ht="24" customHeight="1">
      <c r="A11" s="8" t="s">
        <v>112</v>
      </c>
      <c r="B11" s="99">
        <v>0</v>
      </c>
      <c r="C11" s="6"/>
      <c r="D11" s="99">
        <v>0</v>
      </c>
      <c r="E11" s="6"/>
      <c r="F11" s="99">
        <v>0</v>
      </c>
      <c r="G11" s="6"/>
      <c r="H11" s="99">
        <f>PL!G25</f>
        <v>-994582</v>
      </c>
      <c r="I11" s="6"/>
      <c r="J11" s="99">
        <f>SUM(B11:H11)</f>
        <v>-994582</v>
      </c>
    </row>
    <row r="12" spans="1:10" ht="23.25" customHeight="1">
      <c r="A12" s="8" t="s">
        <v>114</v>
      </c>
      <c r="B12" s="17">
        <f>SUM(B10:B11)</f>
        <v>0</v>
      </c>
      <c r="C12" s="7"/>
      <c r="D12" s="17">
        <f>SUM(D10:D11)</f>
        <v>0</v>
      </c>
      <c r="E12" s="7"/>
      <c r="F12" s="17">
        <f>SUM(F10:F11)</f>
        <v>0</v>
      </c>
      <c r="G12" s="7"/>
      <c r="H12" s="7">
        <f>SUM(H10:H11)</f>
        <v>56918561</v>
      </c>
      <c r="I12" s="6"/>
      <c r="J12" s="6">
        <f>SUM(J10:J11)</f>
        <v>56918561</v>
      </c>
    </row>
    <row r="13" spans="1:10" ht="24" customHeight="1">
      <c r="A13" s="8" t="s">
        <v>128</v>
      </c>
      <c r="B13" s="17">
        <v>0</v>
      </c>
      <c r="C13" s="6"/>
      <c r="D13" s="17">
        <v>0</v>
      </c>
      <c r="E13" s="6"/>
      <c r="F13" s="17">
        <v>0</v>
      </c>
      <c r="G13" s="7"/>
      <c r="H13" s="7">
        <v>-54675000</v>
      </c>
      <c r="I13" s="6"/>
      <c r="J13" s="6">
        <f>SUM(B13:H13)</f>
        <v>-54675000</v>
      </c>
    </row>
    <row r="14" spans="1:10" ht="24" customHeight="1" thickBot="1">
      <c r="A14" s="5" t="s">
        <v>115</v>
      </c>
      <c r="B14" s="9">
        <f>SUM(B9,B12:B13)</f>
        <v>121500000</v>
      </c>
      <c r="C14" s="7"/>
      <c r="D14" s="9">
        <f>SUM(D9,D12:D13)</f>
        <v>233350000</v>
      </c>
      <c r="E14" s="7"/>
      <c r="F14" s="9">
        <f>SUM(F9,F12:F13)</f>
        <v>12150000</v>
      </c>
      <c r="G14" s="7"/>
      <c r="H14" s="9">
        <f>SUM(H9,H12:H13)</f>
        <v>143950999</v>
      </c>
      <c r="I14" s="7"/>
      <c r="J14" s="9">
        <f>SUM(J9,J12:J13)</f>
        <v>510950999</v>
      </c>
    </row>
    <row r="15" spans="1:10" ht="24" customHeight="1" thickTop="1">
      <c r="A15" s="8"/>
      <c r="B15" s="10"/>
      <c r="C15" s="10"/>
      <c r="D15" s="10"/>
      <c r="E15" s="10"/>
      <c r="F15" s="10"/>
      <c r="G15" s="19"/>
      <c r="H15" s="10"/>
      <c r="I15" s="10"/>
      <c r="J15" s="10"/>
    </row>
    <row r="16" spans="1:10" ht="24" customHeight="1">
      <c r="A16" s="5" t="s">
        <v>91</v>
      </c>
      <c r="B16" s="6">
        <v>121500000</v>
      </c>
      <c r="C16" s="6"/>
      <c r="D16" s="6">
        <v>233350000</v>
      </c>
      <c r="E16" s="6"/>
      <c r="F16" s="6">
        <v>12150000</v>
      </c>
      <c r="G16" s="7"/>
      <c r="H16" s="6">
        <v>143950999</v>
      </c>
      <c r="I16" s="6"/>
      <c r="J16" s="6">
        <f>SUM(B16:H16)</f>
        <v>510950999</v>
      </c>
    </row>
    <row r="17" spans="1:10" ht="24" customHeight="1">
      <c r="A17" s="8" t="s">
        <v>111</v>
      </c>
      <c r="B17" s="98">
        <v>0</v>
      </c>
      <c r="C17" s="6"/>
      <c r="D17" s="98">
        <v>0</v>
      </c>
      <c r="E17" s="6"/>
      <c r="F17" s="98">
        <v>0</v>
      </c>
      <c r="G17" s="6"/>
      <c r="H17" s="98">
        <f>PL!E21</f>
        <v>18214107</v>
      </c>
      <c r="I17" s="6"/>
      <c r="J17" s="98">
        <f>SUM(B17:H17)</f>
        <v>18214107</v>
      </c>
    </row>
    <row r="18" spans="1:10" ht="24" customHeight="1">
      <c r="A18" s="8" t="s">
        <v>112</v>
      </c>
      <c r="B18" s="99">
        <v>0</v>
      </c>
      <c r="C18" s="6"/>
      <c r="D18" s="99">
        <v>0</v>
      </c>
      <c r="E18" s="6"/>
      <c r="F18" s="99">
        <v>0</v>
      </c>
      <c r="G18" s="6"/>
      <c r="H18" s="99">
        <f>PL!E25</f>
        <v>4700526</v>
      </c>
      <c r="I18" s="6"/>
      <c r="J18" s="99">
        <f>SUM(B18:H18)</f>
        <v>4700526</v>
      </c>
    </row>
    <row r="19" spans="1:10" ht="24" customHeight="1">
      <c r="A19" s="8" t="s">
        <v>114</v>
      </c>
      <c r="B19" s="17">
        <f>SUM(B17:B18)</f>
        <v>0</v>
      </c>
      <c r="C19" s="7"/>
      <c r="D19" s="17">
        <f>SUM(D17:D18)</f>
        <v>0</v>
      </c>
      <c r="E19" s="7"/>
      <c r="F19" s="17">
        <f>SUM(F17:F18)</f>
        <v>0</v>
      </c>
      <c r="G19" s="7"/>
      <c r="H19" s="7">
        <f>SUM(H17:H18)</f>
        <v>22914633</v>
      </c>
      <c r="I19" s="6"/>
      <c r="J19" s="6">
        <f>SUM(J17:J18)</f>
        <v>22914633</v>
      </c>
    </row>
    <row r="20" spans="1:10" ht="24" customHeight="1">
      <c r="A20" s="8" t="s">
        <v>128</v>
      </c>
      <c r="B20" s="17">
        <v>0</v>
      </c>
      <c r="C20" s="6"/>
      <c r="D20" s="17">
        <v>0</v>
      </c>
      <c r="E20" s="6"/>
      <c r="F20" s="17">
        <v>0</v>
      </c>
      <c r="G20" s="7"/>
      <c r="H20" s="7">
        <v>-54675000</v>
      </c>
      <c r="I20" s="6"/>
      <c r="J20" s="6">
        <f>SUM(B20:H20)</f>
        <v>-54675000</v>
      </c>
    </row>
    <row r="21" spans="1:10" ht="24" customHeight="1" thickBot="1">
      <c r="A21" s="5" t="s">
        <v>116</v>
      </c>
      <c r="B21" s="9">
        <f>SUM(B16,B19:B20)</f>
        <v>121500000</v>
      </c>
      <c r="C21" s="7"/>
      <c r="D21" s="9">
        <f>SUM(D16,D19:D20)</f>
        <v>233350000</v>
      </c>
      <c r="E21" s="7"/>
      <c r="F21" s="9">
        <f>SUM(F16,F19:F20)</f>
        <v>12150000</v>
      </c>
      <c r="G21" s="7"/>
      <c r="H21" s="9">
        <f>SUM(H16,H19:H20)</f>
        <v>112190632</v>
      </c>
      <c r="I21" s="7"/>
      <c r="J21" s="9">
        <f>SUM(J16,J19:J20)</f>
        <v>479190632</v>
      </c>
    </row>
    <row r="22" spans="1:10" ht="24" customHeight="1" thickTop="1">
      <c r="A22" s="8"/>
      <c r="B22" s="10"/>
      <c r="C22" s="10"/>
      <c r="D22" s="10"/>
      <c r="E22" s="10"/>
      <c r="F22" s="10"/>
      <c r="G22" s="19"/>
      <c r="H22" s="10"/>
      <c r="I22" s="10"/>
      <c r="J22" s="101">
        <f>SUM(J21-BS!E58)</f>
        <v>0</v>
      </c>
    </row>
    <row r="23" spans="1:10" ht="24" customHeight="1">
      <c r="A23" s="8" t="s">
        <v>10</v>
      </c>
      <c r="B23" s="11"/>
      <c r="C23" s="12"/>
      <c r="D23" s="12"/>
      <c r="E23" s="12"/>
      <c r="F23" s="12"/>
      <c r="G23" s="12"/>
      <c r="H23" s="12"/>
    </row>
    <row r="24" spans="1:10" ht="24" customHeight="1">
      <c r="A24" s="13"/>
      <c r="B24" s="11"/>
      <c r="C24" s="12"/>
      <c r="D24" s="12"/>
      <c r="E24" s="12"/>
      <c r="F24" s="12"/>
      <c r="G24" s="12"/>
      <c r="H24" s="12"/>
    </row>
    <row r="25" spans="1:10" ht="24" customHeight="1">
      <c r="A25" s="14"/>
      <c r="B25" s="11"/>
      <c r="C25" s="12"/>
      <c r="D25" s="12"/>
      <c r="E25" s="12"/>
      <c r="F25" s="15"/>
      <c r="G25" s="12"/>
      <c r="H25" s="15"/>
    </row>
    <row r="32" spans="1:10" ht="24" customHeight="1">
      <c r="A32" s="10"/>
    </row>
    <row r="35" spans="1:8" ht="24" customHeight="1">
      <c r="A35" s="16"/>
      <c r="B35" s="16"/>
      <c r="C35" s="16"/>
      <c r="D35" s="16"/>
      <c r="E35" s="16"/>
      <c r="F35" s="16"/>
      <c r="G35" s="20"/>
      <c r="H35" s="16"/>
    </row>
    <row r="36" spans="1:8" ht="24" customHeight="1">
      <c r="A36" s="16"/>
      <c r="B36" s="16"/>
      <c r="C36" s="16"/>
      <c r="D36" s="16"/>
      <c r="E36" s="16"/>
      <c r="F36" s="16"/>
      <c r="G36" s="20"/>
      <c r="H36" s="16"/>
    </row>
    <row r="37" spans="1:8" ht="24" customHeight="1">
      <c r="A37" s="16"/>
      <c r="B37" s="16"/>
      <c r="C37" s="16"/>
      <c r="D37" s="16"/>
      <c r="E37" s="16"/>
      <c r="F37" s="16"/>
      <c r="G37" s="20"/>
      <c r="H37" s="16"/>
    </row>
    <row r="38" spans="1:8" ht="24" customHeight="1">
      <c r="A38" s="16"/>
      <c r="B38" s="16"/>
      <c r="C38" s="16"/>
      <c r="D38" s="16"/>
      <c r="E38" s="16"/>
      <c r="F38" s="16"/>
      <c r="G38" s="20"/>
      <c r="H38" s="16"/>
    </row>
    <row r="39" spans="1:8" ht="24" customHeight="1">
      <c r="A39" s="16"/>
      <c r="B39" s="16"/>
      <c r="C39" s="16"/>
      <c r="D39" s="16"/>
      <c r="E39" s="16"/>
      <c r="F39" s="16"/>
      <c r="G39" s="20"/>
      <c r="H39" s="16"/>
    </row>
    <row r="40" spans="1:8" ht="24" customHeight="1">
      <c r="A40" s="16"/>
      <c r="B40" s="16"/>
      <c r="C40" s="16"/>
      <c r="D40" s="16"/>
      <c r="E40" s="16"/>
      <c r="F40" s="16"/>
      <c r="G40" s="20"/>
      <c r="H40" s="16"/>
    </row>
    <row r="41" spans="1:8" ht="24" customHeight="1">
      <c r="A41" s="16"/>
      <c r="B41" s="16"/>
      <c r="C41" s="16"/>
      <c r="D41" s="16"/>
      <c r="E41" s="16"/>
      <c r="F41" s="16"/>
      <c r="G41" s="20"/>
      <c r="H41" s="16"/>
    </row>
    <row r="42" spans="1:8" ht="24" customHeight="1">
      <c r="A42" s="16"/>
      <c r="B42" s="16"/>
      <c r="C42" s="16"/>
      <c r="D42" s="16"/>
      <c r="E42" s="16"/>
      <c r="F42" s="16"/>
      <c r="G42" s="20"/>
      <c r="H42" s="16"/>
    </row>
    <row r="43" spans="1:8" ht="24" customHeight="1">
      <c r="A43" s="16"/>
      <c r="B43" s="16"/>
      <c r="C43" s="16"/>
      <c r="D43" s="16"/>
      <c r="E43" s="16"/>
      <c r="F43" s="16"/>
      <c r="G43" s="20"/>
      <c r="H43" s="16"/>
    </row>
    <row r="44" spans="1:8" ht="24" customHeight="1">
      <c r="A44" s="16"/>
      <c r="B44" s="16"/>
      <c r="C44" s="16"/>
      <c r="D44" s="16"/>
      <c r="E44" s="16"/>
      <c r="F44" s="16"/>
      <c r="G44" s="20"/>
      <c r="H44" s="16"/>
    </row>
    <row r="45" spans="1:8" ht="24" customHeight="1">
      <c r="A45" s="16"/>
      <c r="B45" s="16"/>
      <c r="C45" s="16"/>
      <c r="D45" s="16"/>
      <c r="E45" s="16"/>
      <c r="F45" s="16"/>
      <c r="G45" s="20"/>
      <c r="H45" s="16"/>
    </row>
    <row r="46" spans="1:8" ht="24" customHeight="1">
      <c r="A46" s="16"/>
      <c r="B46" s="16"/>
      <c r="C46" s="16"/>
      <c r="D46" s="16"/>
      <c r="E46" s="16"/>
      <c r="F46" s="16"/>
      <c r="G46" s="20"/>
      <c r="H46" s="16"/>
    </row>
    <row r="47" spans="1:8" ht="24" customHeight="1">
      <c r="A47" s="16"/>
      <c r="B47" s="16"/>
      <c r="C47" s="16"/>
      <c r="D47" s="16"/>
      <c r="E47" s="16"/>
      <c r="F47" s="16"/>
      <c r="G47" s="20"/>
      <c r="H47" s="16"/>
    </row>
    <row r="48" spans="1:8" ht="24" customHeight="1">
      <c r="A48" s="16"/>
      <c r="B48" s="16"/>
      <c r="C48" s="16"/>
      <c r="D48" s="16"/>
      <c r="E48" s="16"/>
      <c r="F48" s="16"/>
      <c r="G48" s="20"/>
      <c r="H48" s="16"/>
    </row>
    <row r="49" spans="1:8" ht="24" customHeight="1">
      <c r="A49" s="16"/>
      <c r="B49" s="16"/>
      <c r="C49" s="16"/>
      <c r="D49" s="16"/>
      <c r="E49" s="16"/>
      <c r="F49" s="16"/>
      <c r="G49" s="20"/>
      <c r="H49" s="16"/>
    </row>
    <row r="50" spans="1:8" ht="24" customHeight="1">
      <c r="A50" s="16"/>
      <c r="B50" s="16"/>
      <c r="C50" s="16"/>
      <c r="D50" s="16"/>
      <c r="E50" s="16"/>
      <c r="F50" s="16"/>
      <c r="G50" s="20"/>
      <c r="H50" s="16"/>
    </row>
    <row r="60" spans="1:8" ht="24" customHeight="1">
      <c r="A60" s="16"/>
      <c r="B60" s="16"/>
      <c r="C60" s="16"/>
      <c r="D60" s="16"/>
      <c r="E60" s="16"/>
      <c r="F60" s="16"/>
      <c r="G60" s="20"/>
      <c r="H60" s="16"/>
    </row>
    <row r="61" spans="1:8" ht="24" customHeight="1">
      <c r="A61" s="16"/>
      <c r="B61" s="16"/>
      <c r="C61" s="16"/>
      <c r="D61" s="16"/>
      <c r="E61" s="16"/>
      <c r="F61" s="16"/>
      <c r="G61" s="20"/>
      <c r="H61" s="16"/>
    </row>
    <row r="62" spans="1:8" ht="24" customHeight="1">
      <c r="A62" s="16"/>
      <c r="B62" s="16"/>
      <c r="C62" s="16"/>
      <c r="D62" s="16"/>
      <c r="E62" s="16"/>
      <c r="F62" s="16"/>
      <c r="G62" s="20"/>
      <c r="H62" s="16"/>
    </row>
    <row r="63" spans="1:8" ht="24" customHeight="1">
      <c r="A63" s="16"/>
      <c r="B63" s="16"/>
      <c r="C63" s="16"/>
      <c r="D63" s="16"/>
      <c r="E63" s="16"/>
      <c r="F63" s="16"/>
      <c r="G63" s="20"/>
      <c r="H63" s="16"/>
    </row>
    <row r="64" spans="1:8" ht="24" customHeight="1">
      <c r="A64" s="16"/>
      <c r="B64" s="16"/>
      <c r="C64" s="16"/>
      <c r="D64" s="16"/>
      <c r="E64" s="16"/>
      <c r="F64" s="16"/>
      <c r="G64" s="20"/>
      <c r="H64" s="16"/>
    </row>
    <row r="65" spans="1:8" ht="24" customHeight="1">
      <c r="A65" s="16"/>
      <c r="B65" s="16"/>
      <c r="C65" s="16"/>
      <c r="D65" s="16"/>
      <c r="E65" s="16"/>
      <c r="F65" s="16"/>
      <c r="G65" s="20"/>
      <c r="H65" s="16"/>
    </row>
    <row r="66" spans="1:8" ht="24" customHeight="1">
      <c r="A66" s="16"/>
      <c r="B66" s="16"/>
      <c r="C66" s="16"/>
      <c r="D66" s="16"/>
      <c r="E66" s="16"/>
      <c r="F66" s="16"/>
      <c r="G66" s="20"/>
      <c r="H66" s="16"/>
    </row>
    <row r="67" spans="1:8" ht="24" customHeight="1">
      <c r="A67" s="16"/>
      <c r="B67" s="16"/>
      <c r="C67" s="16"/>
      <c r="D67" s="16"/>
      <c r="E67" s="16"/>
      <c r="F67" s="16"/>
      <c r="G67" s="20"/>
      <c r="H67" s="16"/>
    </row>
    <row r="68" spans="1:8" ht="24" customHeight="1">
      <c r="A68" s="16"/>
      <c r="B68" s="16"/>
      <c r="C68" s="16"/>
      <c r="D68" s="16"/>
      <c r="E68" s="16"/>
      <c r="F68" s="16"/>
      <c r="G68" s="20"/>
      <c r="H68" s="16"/>
    </row>
    <row r="69" spans="1:8" ht="24" customHeight="1">
      <c r="A69" s="16"/>
      <c r="B69" s="16"/>
      <c r="C69" s="16"/>
      <c r="D69" s="16"/>
      <c r="E69" s="16"/>
      <c r="F69" s="16"/>
      <c r="G69" s="20"/>
      <c r="H69" s="16"/>
    </row>
    <row r="70" spans="1:8" ht="24" customHeight="1">
      <c r="A70" s="16"/>
      <c r="B70" s="16"/>
      <c r="C70" s="16"/>
      <c r="D70" s="16"/>
      <c r="E70" s="16"/>
      <c r="F70" s="16"/>
      <c r="G70" s="20"/>
      <c r="H70" s="10"/>
    </row>
  </sheetData>
  <mergeCells count="2">
    <mergeCell ref="A4:J4"/>
    <mergeCell ref="F5:H5"/>
  </mergeCells>
  <printOptions horizontalCentered="1"/>
  <pageMargins left="0.71" right="0.36" top="0.78700000000000003" bottom="0.31496062992126" header="0.31496062992126" footer="0.31496062992126"/>
  <pageSetup paperSize="9" scale="73" orientation="portrait" r:id="rId1"/>
  <headerFooter>
    <oddFooter xml:space="preserve">&amp;R&amp;8                  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view="pageBreakPreview" zoomScale="90" zoomScaleNormal="90" zoomScaleSheetLayoutView="90" workbookViewId="0">
      <selection activeCell="A2" sqref="A2"/>
    </sheetView>
  </sheetViews>
  <sheetFormatPr defaultColWidth="10.54296875" defaultRowHeight="24" customHeight="1"/>
  <cols>
    <col min="1" max="1" width="54" style="79" customWidth="1"/>
    <col min="2" max="2" width="2.453125" style="75" customWidth="1"/>
    <col min="3" max="3" width="8.54296875" style="79" customWidth="1"/>
    <col min="4" max="4" width="1.54296875" style="75" customWidth="1"/>
    <col min="5" max="5" width="17.7265625" style="75" customWidth="1"/>
    <col min="6" max="6" width="1.453125" style="75" customWidth="1"/>
    <col min="7" max="7" width="17.7265625" style="75" customWidth="1"/>
    <col min="8" max="16384" width="10.54296875" style="28"/>
  </cols>
  <sheetData>
    <row r="1" spans="1:7" s="71" customFormat="1" ht="24" customHeight="1">
      <c r="A1" s="77" t="s">
        <v>0</v>
      </c>
      <c r="B1" s="52"/>
      <c r="C1" s="76"/>
      <c r="D1" s="54"/>
      <c r="E1" s="54"/>
      <c r="F1" s="54"/>
      <c r="G1" s="54"/>
    </row>
    <row r="2" spans="1:7" s="71" customFormat="1" ht="24" customHeight="1">
      <c r="A2" s="77" t="s">
        <v>98</v>
      </c>
      <c r="B2" s="52"/>
      <c r="C2" s="76"/>
      <c r="D2" s="54"/>
      <c r="E2" s="54"/>
      <c r="F2" s="54"/>
      <c r="G2" s="54"/>
    </row>
    <row r="3" spans="1:7" s="71" customFormat="1" ht="24" customHeight="1">
      <c r="A3" s="47" t="s">
        <v>107</v>
      </c>
      <c r="B3" s="54"/>
      <c r="C3" s="76"/>
      <c r="D3" s="54"/>
      <c r="E3" s="54"/>
      <c r="F3" s="54"/>
      <c r="G3" s="54"/>
    </row>
    <row r="4" spans="1:7" s="71" customFormat="1" ht="24" customHeight="1">
      <c r="A4" s="49"/>
      <c r="B4" s="54"/>
      <c r="C4" s="76"/>
      <c r="D4" s="54"/>
      <c r="E4" s="54"/>
      <c r="F4" s="54"/>
      <c r="G4" s="78" t="s">
        <v>1</v>
      </c>
    </row>
    <row r="5" spans="1:7" ht="24" customHeight="1">
      <c r="C5" s="80"/>
      <c r="E5" s="80">
        <v>2021</v>
      </c>
      <c r="F5" s="81"/>
      <c r="G5" s="80">
        <v>2020</v>
      </c>
    </row>
    <row r="6" spans="1:7" s="72" customFormat="1" ht="24" customHeight="1">
      <c r="A6" s="77" t="s">
        <v>53</v>
      </c>
      <c r="B6" s="73"/>
      <c r="C6" s="82"/>
      <c r="D6" s="73"/>
      <c r="E6" s="83"/>
      <c r="F6" s="83"/>
      <c r="G6" s="83"/>
    </row>
    <row r="7" spans="1:7" ht="24" customHeight="1">
      <c r="A7" s="79" t="s">
        <v>84</v>
      </c>
      <c r="C7" s="74"/>
      <c r="E7" s="84">
        <f>PL!E19</f>
        <v>22588796</v>
      </c>
      <c r="F7" s="84"/>
      <c r="G7" s="84">
        <f>PL!G19</f>
        <v>72877376</v>
      </c>
    </row>
    <row r="8" spans="1:7" ht="24" customHeight="1">
      <c r="A8" s="79" t="s">
        <v>85</v>
      </c>
      <c r="C8" s="74"/>
      <c r="E8" s="84"/>
      <c r="F8" s="84"/>
      <c r="G8" s="84"/>
    </row>
    <row r="9" spans="1:7" ht="24" customHeight="1">
      <c r="A9" s="79" t="s">
        <v>99</v>
      </c>
      <c r="C9" s="74"/>
      <c r="E9" s="84"/>
      <c r="F9" s="84"/>
      <c r="G9" s="84"/>
    </row>
    <row r="10" spans="1:7" ht="24" customHeight="1">
      <c r="A10" s="79" t="s">
        <v>35</v>
      </c>
      <c r="E10" s="61">
        <v>22188934</v>
      </c>
      <c r="F10" s="61"/>
      <c r="G10" s="61">
        <v>22744593</v>
      </c>
    </row>
    <row r="11" spans="1:7" ht="24" customHeight="1">
      <c r="A11" s="79" t="s">
        <v>118</v>
      </c>
      <c r="E11" s="61">
        <v>-3460578</v>
      </c>
      <c r="F11" s="61"/>
      <c r="G11" s="61">
        <v>435281</v>
      </c>
    </row>
    <row r="12" spans="1:7" ht="24" customHeight="1">
      <c r="A12" s="79" t="s">
        <v>125</v>
      </c>
      <c r="E12" s="61">
        <v>-2381804</v>
      </c>
      <c r="F12" s="61"/>
      <c r="G12" s="61">
        <v>0</v>
      </c>
    </row>
    <row r="13" spans="1:7" ht="24" customHeight="1">
      <c r="A13" s="79" t="s">
        <v>117</v>
      </c>
      <c r="E13" s="61">
        <v>-1239030</v>
      </c>
      <c r="F13" s="61"/>
      <c r="G13" s="61">
        <v>-779089</v>
      </c>
    </row>
    <row r="14" spans="1:7" ht="24" customHeight="1">
      <c r="A14" s="79" t="s">
        <v>86</v>
      </c>
      <c r="E14" s="61">
        <v>-709809</v>
      </c>
      <c r="F14" s="61"/>
      <c r="G14" s="61">
        <v>-124317</v>
      </c>
    </row>
    <row r="15" spans="1:7" ht="24" customHeight="1">
      <c r="A15" s="79" t="s">
        <v>36</v>
      </c>
      <c r="E15" s="61">
        <v>4804128</v>
      </c>
      <c r="F15" s="61"/>
      <c r="G15" s="61">
        <v>5521943</v>
      </c>
    </row>
    <row r="16" spans="1:7" ht="24" customHeight="1">
      <c r="A16" s="79" t="s">
        <v>113</v>
      </c>
      <c r="E16" s="61">
        <v>-380302</v>
      </c>
      <c r="F16" s="61"/>
      <c r="G16" s="61">
        <v>3154309</v>
      </c>
    </row>
    <row r="17" spans="1:7" ht="24" customHeight="1">
      <c r="A17" s="79" t="s">
        <v>37</v>
      </c>
      <c r="E17" s="61">
        <v>-253354</v>
      </c>
      <c r="F17" s="61"/>
      <c r="G17" s="61">
        <v>-331842</v>
      </c>
    </row>
    <row r="18" spans="1:7" ht="24" customHeight="1">
      <c r="A18" s="79" t="s">
        <v>105</v>
      </c>
      <c r="E18" s="65">
        <v>160040</v>
      </c>
      <c r="F18" s="61"/>
      <c r="G18" s="65">
        <v>118394</v>
      </c>
    </row>
    <row r="19" spans="1:7" ht="24" customHeight="1">
      <c r="A19" s="79" t="s">
        <v>104</v>
      </c>
      <c r="E19" s="85"/>
      <c r="F19" s="85"/>
      <c r="G19" s="85"/>
    </row>
    <row r="20" spans="1:7" ht="24" customHeight="1">
      <c r="A20" s="79" t="s">
        <v>38</v>
      </c>
      <c r="E20" s="85">
        <f>SUM(E7:E18)</f>
        <v>41317021</v>
      </c>
      <c r="F20" s="85"/>
      <c r="G20" s="85">
        <f>SUM(G7:G18)</f>
        <v>103616648</v>
      </c>
    </row>
    <row r="21" spans="1:7" ht="24" customHeight="1">
      <c r="A21" s="79" t="s">
        <v>75</v>
      </c>
      <c r="E21" s="85"/>
      <c r="F21" s="85"/>
      <c r="G21" s="85"/>
    </row>
    <row r="22" spans="1:7" ht="24" customHeight="1">
      <c r="A22" s="79" t="s">
        <v>61</v>
      </c>
      <c r="E22" s="61">
        <v>65100771</v>
      </c>
      <c r="F22" s="61"/>
      <c r="G22" s="61">
        <v>-76301904</v>
      </c>
    </row>
    <row r="23" spans="1:7" ht="24" customHeight="1">
      <c r="A23" s="79" t="s">
        <v>39</v>
      </c>
      <c r="E23" s="61">
        <v>18030768</v>
      </c>
      <c r="F23" s="61"/>
      <c r="G23" s="61">
        <v>-25309703.000000015</v>
      </c>
    </row>
    <row r="24" spans="1:7" ht="24" customHeight="1">
      <c r="A24" s="79" t="s">
        <v>40</v>
      </c>
      <c r="E24" s="61">
        <v>3274676</v>
      </c>
      <c r="F24" s="61"/>
      <c r="G24" s="61">
        <v>-3897429</v>
      </c>
    </row>
    <row r="25" spans="1:7" ht="24" customHeight="1">
      <c r="A25" s="79" t="s">
        <v>41</v>
      </c>
      <c r="F25" s="61"/>
    </row>
    <row r="26" spans="1:7" ht="24" customHeight="1">
      <c r="A26" s="79" t="s">
        <v>69</v>
      </c>
      <c r="E26" s="61">
        <v>-108023667</v>
      </c>
      <c r="F26" s="61"/>
      <c r="G26" s="61">
        <v>89207071</v>
      </c>
    </row>
    <row r="27" spans="1:7" ht="24" customHeight="1">
      <c r="A27" s="79" t="s">
        <v>42</v>
      </c>
      <c r="E27" s="28">
        <v>-3846705</v>
      </c>
      <c r="F27" s="28"/>
      <c r="G27" s="28">
        <v>6236241</v>
      </c>
    </row>
    <row r="28" spans="1:7" ht="24" customHeight="1">
      <c r="A28" s="79" t="s">
        <v>100</v>
      </c>
      <c r="E28" s="65">
        <v>-4366050</v>
      </c>
      <c r="F28" s="61"/>
      <c r="G28" s="65">
        <v>-2487113</v>
      </c>
    </row>
    <row r="29" spans="1:7" ht="24" customHeight="1">
      <c r="A29" s="79" t="s">
        <v>87</v>
      </c>
      <c r="E29" s="61">
        <f>SUM(E20:E28)</f>
        <v>11486814</v>
      </c>
      <c r="F29" s="85"/>
      <c r="G29" s="61">
        <f>SUM(G20:G28)</f>
        <v>91063810.999999985</v>
      </c>
    </row>
    <row r="30" spans="1:7" ht="24" customHeight="1">
      <c r="A30" s="79" t="s">
        <v>94</v>
      </c>
      <c r="E30" s="61">
        <v>-160040</v>
      </c>
      <c r="F30" s="61"/>
      <c r="G30" s="61">
        <v>-118394</v>
      </c>
    </row>
    <row r="31" spans="1:7" ht="24" customHeight="1">
      <c r="A31" s="86" t="s">
        <v>73</v>
      </c>
      <c r="B31" s="49"/>
      <c r="C31" s="74"/>
      <c r="E31" s="65">
        <v>-13058514</v>
      </c>
      <c r="F31" s="61"/>
      <c r="G31" s="65">
        <v>-8769575</v>
      </c>
    </row>
    <row r="32" spans="1:7" ht="24" customHeight="1">
      <c r="A32" s="87" t="s">
        <v>127</v>
      </c>
      <c r="B32" s="49"/>
      <c r="C32" s="74"/>
      <c r="E32" s="65">
        <f>SUM(E29:E31)</f>
        <v>-1731740</v>
      </c>
      <c r="F32" s="88"/>
      <c r="G32" s="65">
        <f>SUM(G29:G31)</f>
        <v>82175841.999999985</v>
      </c>
    </row>
    <row r="33" spans="1:7" ht="24" customHeight="1">
      <c r="A33" s="86"/>
      <c r="B33" s="49"/>
      <c r="C33" s="74"/>
    </row>
    <row r="34" spans="1:7" ht="24" customHeight="1">
      <c r="A34" s="86" t="s">
        <v>10</v>
      </c>
      <c r="B34" s="49"/>
      <c r="C34" s="74"/>
    </row>
    <row r="35" spans="1:7" s="71" customFormat="1" ht="24" customHeight="1">
      <c r="A35" s="77" t="s">
        <v>0</v>
      </c>
      <c r="B35" s="52"/>
      <c r="C35" s="76"/>
      <c r="D35" s="54"/>
      <c r="E35" s="54"/>
      <c r="F35" s="54"/>
      <c r="G35" s="54"/>
    </row>
    <row r="36" spans="1:7" s="71" customFormat="1" ht="24" customHeight="1">
      <c r="A36" s="77" t="s">
        <v>101</v>
      </c>
      <c r="B36" s="52"/>
      <c r="C36" s="76"/>
      <c r="D36" s="54"/>
      <c r="E36" s="54"/>
      <c r="F36" s="54"/>
      <c r="G36" s="54"/>
    </row>
    <row r="37" spans="1:7" s="71" customFormat="1" ht="24" customHeight="1">
      <c r="A37" s="47" t="s">
        <v>107</v>
      </c>
      <c r="B37" s="54"/>
      <c r="C37" s="76"/>
      <c r="D37" s="54"/>
      <c r="E37" s="54"/>
      <c r="F37" s="54"/>
      <c r="G37" s="54"/>
    </row>
    <row r="38" spans="1:7" s="71" customFormat="1" ht="24" customHeight="1">
      <c r="A38" s="49"/>
      <c r="B38" s="54"/>
      <c r="C38" s="76"/>
      <c r="D38" s="54"/>
      <c r="E38" s="54"/>
      <c r="F38" s="54"/>
      <c r="G38" s="78" t="s">
        <v>1</v>
      </c>
    </row>
    <row r="39" spans="1:7" ht="24" customHeight="1">
      <c r="C39" s="80"/>
      <c r="E39" s="80">
        <v>2021</v>
      </c>
      <c r="F39" s="81"/>
      <c r="G39" s="80">
        <v>2020</v>
      </c>
    </row>
    <row r="40" spans="1:7" ht="24" customHeight="1">
      <c r="A40" s="77" t="s">
        <v>52</v>
      </c>
      <c r="B40" s="73"/>
      <c r="C40" s="74"/>
      <c r="E40" s="48"/>
      <c r="F40" s="48"/>
      <c r="G40" s="48"/>
    </row>
    <row r="41" spans="1:7" ht="24" customHeight="1">
      <c r="A41" s="79" t="s">
        <v>97</v>
      </c>
      <c r="B41" s="73"/>
      <c r="C41" s="74"/>
      <c r="E41" s="48">
        <v>-140562</v>
      </c>
      <c r="F41" s="48"/>
      <c r="G41" s="48">
        <v>-36695578</v>
      </c>
    </row>
    <row r="42" spans="1:7" ht="24" customHeight="1">
      <c r="A42" s="79" t="s">
        <v>96</v>
      </c>
      <c r="C42" s="74"/>
      <c r="E42" s="61">
        <v>-10143980</v>
      </c>
      <c r="F42" s="61"/>
      <c r="G42" s="61">
        <v>-10786986.999999987</v>
      </c>
    </row>
    <row r="43" spans="1:7" ht="24" customHeight="1">
      <c r="A43" s="79" t="s">
        <v>74</v>
      </c>
      <c r="C43" s="74"/>
      <c r="E43" s="61">
        <v>719397</v>
      </c>
      <c r="F43" s="61"/>
      <c r="G43" s="61">
        <v>386995</v>
      </c>
    </row>
    <row r="44" spans="1:7" ht="24" customHeight="1">
      <c r="A44" s="79" t="s">
        <v>95</v>
      </c>
      <c r="C44" s="74"/>
      <c r="E44" s="61">
        <v>254253</v>
      </c>
      <c r="F44" s="61"/>
      <c r="G44" s="61">
        <v>293020</v>
      </c>
    </row>
    <row r="45" spans="1:7" ht="24" customHeight="1">
      <c r="A45" s="77" t="s">
        <v>78</v>
      </c>
      <c r="C45" s="74"/>
      <c r="E45" s="62">
        <f>SUM(E41:E44)</f>
        <v>-9310892</v>
      </c>
      <c r="F45" s="61"/>
      <c r="G45" s="62">
        <f>SUM(G41:G44)</f>
        <v>-46802549.999999985</v>
      </c>
    </row>
    <row r="46" spans="1:7" ht="24" customHeight="1">
      <c r="A46" s="77" t="s">
        <v>76</v>
      </c>
      <c r="B46" s="73"/>
      <c r="C46" s="74"/>
      <c r="E46" s="61"/>
      <c r="F46" s="61"/>
      <c r="G46" s="61"/>
    </row>
    <row r="47" spans="1:7" ht="24" customHeight="1">
      <c r="A47" s="79" t="s">
        <v>103</v>
      </c>
      <c r="B47" s="73"/>
      <c r="C47" s="74"/>
      <c r="E47" s="61">
        <v>-1676860</v>
      </c>
      <c r="F47" s="61"/>
      <c r="G47" s="61">
        <v>-1441606</v>
      </c>
    </row>
    <row r="48" spans="1:7" ht="24" customHeight="1">
      <c r="A48" s="79" t="s">
        <v>70</v>
      </c>
      <c r="B48" s="49"/>
      <c r="C48" s="74"/>
      <c r="E48" s="89">
        <v>-54675000</v>
      </c>
      <c r="F48" s="61"/>
      <c r="G48" s="89">
        <v>-54675000</v>
      </c>
    </row>
    <row r="49" spans="1:7" ht="24" customHeight="1">
      <c r="A49" s="77" t="s">
        <v>43</v>
      </c>
      <c r="B49" s="49"/>
      <c r="C49" s="74"/>
      <c r="E49" s="62">
        <f>SUM(E47:E48)</f>
        <v>-56351860</v>
      </c>
      <c r="F49" s="61"/>
      <c r="G49" s="62">
        <f>SUM(G47:G48)</f>
        <v>-56116606</v>
      </c>
    </row>
    <row r="50" spans="1:7" ht="24" customHeight="1">
      <c r="A50" s="77" t="s">
        <v>77</v>
      </c>
      <c r="C50" s="74"/>
      <c r="E50" s="61">
        <f>E49+E45+E32</f>
        <v>-67394492</v>
      </c>
      <c r="F50" s="61"/>
      <c r="G50" s="61">
        <f>G49+G45+G32</f>
        <v>-20743314</v>
      </c>
    </row>
    <row r="51" spans="1:7" ht="24" customHeight="1">
      <c r="A51" s="79" t="s">
        <v>119</v>
      </c>
      <c r="C51" s="74"/>
      <c r="D51" s="74"/>
      <c r="E51" s="61">
        <v>4274</v>
      </c>
      <c r="F51" s="61"/>
      <c r="G51" s="61">
        <v>246010</v>
      </c>
    </row>
    <row r="52" spans="1:7" ht="24" customHeight="1">
      <c r="A52" s="87" t="s">
        <v>121</v>
      </c>
      <c r="B52" s="49"/>
      <c r="C52" s="74"/>
      <c r="E52" s="65">
        <f>BS!G8</f>
        <v>142246712</v>
      </c>
      <c r="F52" s="61"/>
      <c r="G52" s="65">
        <v>162744016</v>
      </c>
    </row>
    <row r="53" spans="1:7" ht="24" customHeight="1" thickBot="1">
      <c r="A53" s="87" t="s">
        <v>122</v>
      </c>
      <c r="B53" s="49"/>
      <c r="C53" s="74"/>
      <c r="E53" s="66">
        <f>SUM(E50:E52)</f>
        <v>74856494</v>
      </c>
      <c r="F53" s="61"/>
      <c r="G53" s="66">
        <f>SUM(G50:G52)</f>
        <v>142246712</v>
      </c>
    </row>
    <row r="54" spans="1:7" ht="24" customHeight="1" thickTop="1">
      <c r="C54" s="74"/>
      <c r="E54" s="61">
        <f>E53-BS!E8</f>
        <v>0</v>
      </c>
      <c r="F54" s="61"/>
      <c r="G54" s="61">
        <f>G53-BS!G8</f>
        <v>0</v>
      </c>
    </row>
    <row r="55" spans="1:7" ht="24" customHeight="1">
      <c r="A55" s="77" t="s">
        <v>102</v>
      </c>
      <c r="C55" s="74"/>
      <c r="E55" s="84"/>
      <c r="F55" s="84"/>
      <c r="G55" s="84"/>
    </row>
    <row r="56" spans="1:7" ht="24" customHeight="1">
      <c r="A56" s="79" t="s">
        <v>62</v>
      </c>
      <c r="C56" s="74"/>
      <c r="E56" s="84"/>
      <c r="F56" s="84"/>
      <c r="G56" s="84"/>
    </row>
    <row r="57" spans="1:7" ht="24" customHeight="1">
      <c r="A57" s="79" t="s">
        <v>126</v>
      </c>
      <c r="C57" s="74"/>
      <c r="E57" s="84">
        <v>1373489</v>
      </c>
      <c r="F57" s="84"/>
      <c r="G57" s="61">
        <v>4434251.2</v>
      </c>
    </row>
    <row r="58" spans="1:7" ht="24" customHeight="1">
      <c r="A58" s="79" t="s">
        <v>120</v>
      </c>
      <c r="C58" s="74"/>
      <c r="E58" s="61">
        <v>3412000</v>
      </c>
      <c r="F58" s="84"/>
      <c r="G58" s="61">
        <v>3290000</v>
      </c>
    </row>
    <row r="59" spans="1:7" ht="24" customHeight="1">
      <c r="C59" s="74"/>
      <c r="E59" s="84"/>
      <c r="F59" s="84"/>
      <c r="G59" s="84"/>
    </row>
    <row r="60" spans="1:7" ht="24" customHeight="1">
      <c r="A60" s="86" t="s">
        <v>44</v>
      </c>
      <c r="B60" s="49"/>
      <c r="C60" s="74"/>
    </row>
  </sheetData>
  <printOptions horizontalCentered="1"/>
  <pageMargins left="0.9055118110236221" right="0.27559055118110237" top="0.78740157480314965" bottom="0.31496062992125984" header="0.31496062992125984" footer="0.31496062992125984"/>
  <pageSetup paperSize="9" scale="89" fitToHeight="6" orientation="portrait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</vt:lpstr>
      <vt:lpstr>PL</vt:lpstr>
      <vt:lpstr>CE</vt:lpstr>
      <vt:lpstr>CF</vt:lpstr>
      <vt:lpstr>BS!Print_Area</vt:lpstr>
      <vt:lpstr>CE!Print_Area</vt:lpstr>
      <vt:lpstr>CF!Print_Area</vt:lpstr>
      <vt:lpstr>PL!Print_Area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Surawadee Leethaweekul</cp:lastModifiedBy>
  <cp:lastPrinted>2022-02-09T10:25:29Z</cp:lastPrinted>
  <dcterms:created xsi:type="dcterms:W3CDTF">2011-05-02T09:04:56Z</dcterms:created>
  <dcterms:modified xsi:type="dcterms:W3CDTF">2022-02-25T01:11:41Z</dcterms:modified>
</cp:coreProperties>
</file>