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2\Q3'2022\SET\"/>
    </mc:Choice>
  </mc:AlternateContent>
  <xr:revisionPtr revIDLastSave="0" documentId="13_ncr:1_{DAF21802-5999-40CE-A8C1-6183419044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BS!$A$1:$G$74</definedName>
    <definedName name="_xlnm.Print_Area" localSheetId="2">CE!$A$1:$K$21</definedName>
    <definedName name="_xlnm.Print_Area" localSheetId="3">'CF '!$A$1:$F$62</definedName>
    <definedName name="_xlnm.Print_Area" localSheetId="1">PL!$A$1:$F$58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6" l="1"/>
  <c r="D20" i="6"/>
  <c r="D48" i="5"/>
  <c r="E42" i="4"/>
  <c r="F52" i="6" l="1"/>
  <c r="F48" i="6"/>
  <c r="F48" i="5"/>
  <c r="F50" i="5" s="1"/>
  <c r="F52" i="5" s="1"/>
  <c r="F55" i="5" s="1"/>
  <c r="F46" i="5"/>
  <c r="F45" i="5"/>
  <c r="F40" i="5"/>
  <c r="F26" i="5"/>
  <c r="F16" i="5"/>
  <c r="F11" i="5"/>
  <c r="F17" i="5" s="1"/>
  <c r="F19" i="5" s="1"/>
  <c r="F21" i="5" s="1"/>
  <c r="D48" i="6" l="1"/>
  <c r="D52" i="6" l="1"/>
  <c r="E44" i="4" l="1"/>
  <c r="D54" i="6" l="1"/>
  <c r="I11" i="2" l="1"/>
  <c r="F23" i="5"/>
  <c r="F8" i="6"/>
  <c r="F31" i="6" l="1"/>
  <c r="F34" i="6" s="1"/>
  <c r="F53" i="6" s="1"/>
  <c r="G13" i="2"/>
  <c r="G18" i="2"/>
  <c r="E64" i="4" s="1"/>
  <c r="E18" i="2"/>
  <c r="E62" i="4" s="1"/>
  <c r="C18" i="2"/>
  <c r="E61" i="4" s="1"/>
  <c r="G65" i="4" l="1"/>
  <c r="G64" i="4"/>
  <c r="G44" i="4"/>
  <c r="G40" i="4"/>
  <c r="E40" i="4"/>
  <c r="E45" i="4" s="1"/>
  <c r="G22" i="4"/>
  <c r="E22" i="4"/>
  <c r="G16" i="4"/>
  <c r="E16" i="4"/>
  <c r="G45" i="4" l="1"/>
  <c r="E23" i="4"/>
  <c r="G23" i="4"/>
  <c r="G66" i="4"/>
  <c r="G67" i="4" l="1"/>
  <c r="G68" i="4" s="1"/>
  <c r="D45" i="5" l="1"/>
  <c r="D16" i="5"/>
  <c r="K12" i="2" l="1"/>
  <c r="K10" i="2"/>
  <c r="F55" i="6" l="1"/>
  <c r="D11" i="5" l="1"/>
  <c r="D17" i="5" s="1"/>
  <c r="D19" i="5" s="1"/>
  <c r="D21" i="5" s="1"/>
  <c r="D40" i="5"/>
  <c r="D46" i="5" s="1"/>
  <c r="K11" i="2" l="1"/>
  <c r="D50" i="5" l="1"/>
  <c r="D52" i="5" s="1"/>
  <c r="D55" i="5" s="1"/>
  <c r="D8" i="6"/>
  <c r="K17" i="2"/>
  <c r="D31" i="6" l="1"/>
  <c r="D34" i="6" s="1"/>
  <c r="D53" i="6" s="1"/>
  <c r="D55" i="6" s="1"/>
  <c r="D56" i="6" s="1"/>
  <c r="D23" i="5"/>
  <c r="I16" i="2"/>
  <c r="I18" i="2" s="1"/>
  <c r="I13" i="2"/>
  <c r="E13" i="2"/>
  <c r="C13" i="2"/>
  <c r="E65" i="4" l="1"/>
  <c r="E66" i="4" s="1"/>
  <c r="E67" i="4" s="1"/>
  <c r="D26" i="5"/>
  <c r="K16" i="2"/>
  <c r="E68" i="4" l="1"/>
  <c r="K15" i="2" l="1"/>
  <c r="K18" i="2" s="1"/>
  <c r="K19" i="2" s="1"/>
  <c r="K13" i="2"/>
</calcChain>
</file>

<file path=xl/sharedStrings.xml><?xml version="1.0" encoding="utf-8"?>
<sst xmlns="http://schemas.openxmlformats.org/spreadsheetml/2006/main" count="208" uniqueCount="144">
  <si>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</si>
  <si>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</si>
  <si>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</si>
  <si>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</si>
  <si>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</si>
  <si>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</si>
  <si>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</si>
  <si>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</si>
  <si>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</si>
  <si>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</si>
  <si>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</si>
  <si>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</si>
  <si>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</si>
  <si>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</si>
  <si>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</si>
  <si>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</si>
  <si>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</si>
  <si>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</si>
  <si>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</si>
  <si>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</si>
  <si>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</si>
  <si>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</si>
  <si>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</si>
  <si>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</si>
  <si>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</si>
  <si>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</si>
  <si>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</si>
  <si>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</si>
  <si>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</si>
  <si>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</si>
  <si>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</si>
  <si>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</si>
  <si>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</si>
  <si>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</si>
  <si>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</si>
  <si>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</si>
  <si>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</si>
  <si>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</si>
  <si>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</si>
  <si>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</si>
  <si>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</si>
  <si>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</si>
  <si>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</si>
  <si>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</si>
  <si>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</si>
  <si>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</si>
  <si>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</si>
  <si>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</si>
  <si>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</si>
  <si>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</si>
  <si>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</si>
  <si>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</si>
  <si>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</si>
  <si>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</si>
  <si>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</si>
  <si>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</si>
  <si>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</si>
  <si>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</si>
  <si>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</si>
  <si>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</si>
  <si>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</si>
  <si>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</si>
  <si>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</si>
  <si>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</si>
  <si>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</si>
  <si>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</si>
  <si>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</si>
  <si>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</si>
  <si>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</si>
  <si>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</si>
  <si>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</si>
  <si>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</si>
  <si>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</si>
  <si>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</si>
  <si>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</si>
  <si>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</si>
  <si>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</si>
  <si>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</si>
  <si>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</si>
  <si>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</si>
  <si>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</si>
  <si>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</si>
  <si>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เงินปันผลจ่าย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</si>
  <si>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</si>
  <si>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</si>
  <si>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</si>
  <si>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</si>
  <si>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</si>
  <si>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</si>
  <si>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</si>
  <si>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</si>
  <si>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</si>
  <si>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</si>
  <si>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</si>
  <si>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</si>
  <si>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</si>
  <si>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</si>
  <si>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</si>
  <si>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</si>
  <si>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</si>
  <si>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ชำระหนี้สินตามสัญญาเช่า</t>
  </si>
  <si>
    <t>เงินสดสุทธิจากกิจกรรมดำเนินงาน</t>
  </si>
  <si>
    <t xml:space="preserve">   กำไรจากอัตราแลกเปลี่ยนที่ยังไม่เกิดขึ้นจริง</t>
  </si>
  <si>
    <t>เงินสดจากกิจกรรมดำเนินงาน</t>
  </si>
  <si>
    <t>สินทรัพย์ทางการเงินหมุนเวียนอื่น - เงินฝากประจำ</t>
  </si>
  <si>
    <t>ยอดคงเหลือ ณ วันที่ 1 มกราคม 2564</t>
  </si>
  <si>
    <t>ยอดคงเหลือ ณ วันที่ 30 กันยายน 2564</t>
  </si>
  <si>
    <t>ต้นทุนทางการเงิน</t>
  </si>
  <si>
    <t xml:space="preserve">   จ่ายดอกเบี้ย</t>
  </si>
  <si>
    <t>สินทรัพย์ทางการเงินหมุนเวียนอื่น - เงินฝากประจำเพิ่มขึ้น</t>
  </si>
  <si>
    <t>เงินสดจ่ายสำหรับส่วนปรับปรุงอาคาร เครื่องจักรและอุปกรณ์</t>
  </si>
  <si>
    <t xml:space="preserve">   เจ้าหนี้จากการซื้อทรัพย์สิน</t>
  </si>
  <si>
    <t xml:space="preserve">   สินทรัพย์ภายใต้สัญญาเช่า</t>
  </si>
  <si>
    <t xml:space="preserve">   โอนกลับผลขาดทุนด้านเครดิตที่คาดว่าจะเกิดขึ้น</t>
  </si>
  <si>
    <t xml:space="preserve">   ต้นทุนทางการเงิน</t>
  </si>
  <si>
    <t>กำไร (ขาดทุน) จากกิจกรรมดำเนินงาน</t>
  </si>
  <si>
    <t>กำไร (ขาดทุน) ก่อนภาษีเงินได้</t>
  </si>
  <si>
    <t>กำไร (ขาดทุน) สำหรับงวด</t>
  </si>
  <si>
    <t>กำไร (ขาดทุน) ต่อหุ้นขั้นพื้นฐาน</t>
  </si>
  <si>
    <t>รายได้ (ค่าใช้จ่าย) ภาษีเงินได้</t>
  </si>
  <si>
    <t>สำหรับงวดเก้าเดือนสิ้นสุดวันที่ 30 กันยายน 2565</t>
  </si>
  <si>
    <t>ยอดคงเหลือ ณ วันที่ 1 มกราคม 2565</t>
  </si>
  <si>
    <t>ยอดคงเหลือ ณ วันที่ 30 กันยายน 2565</t>
  </si>
  <si>
    <t>สำหรับงวดสามเดือนสิ้นสุดวันที่ 30 กันยายน 2565</t>
  </si>
  <si>
    <t>ณ วันที่ 30 กันยายน 2565</t>
  </si>
  <si>
    <t>30 กันยายน 2565</t>
  </si>
  <si>
    <t>31 ธันวาคม 2564</t>
  </si>
  <si>
    <t>เงินรับล่วงหน้าจากลูกค้า</t>
  </si>
  <si>
    <t xml:space="preserve">   เงินรับล่วงหน้าจากลูกค้า</t>
  </si>
  <si>
    <t>กำไร (ขาดทุน) ต่อหุ้น</t>
  </si>
  <si>
    <t xml:space="preserve">   สินทรัพย์ทางการเงินไม่หมุนเวียนอื่น</t>
  </si>
  <si>
    <t>เงินปันผลจ่าย (หมายเหตุ 4)</t>
  </si>
  <si>
    <t>รายได้ภาษีเงินได้</t>
  </si>
  <si>
    <t xml:space="preserve">   รายการปรับลดสินค้าคงเหลือเป็นมูลค่าสุทธิที่จะได้รับ</t>
  </si>
  <si>
    <t xml:space="preserve">   ขาดทุน (กำไร) จากการจำหน่ายเครื่องจักรและอุปกรณ์</t>
  </si>
  <si>
    <t>เงินสดและรายการเทียบเท่าเงินสดเพิ่มขึ้น (ลดลง) สุทธิ</t>
  </si>
  <si>
    <t>กำไร (ขาดทุน) ก่อนภาษี</t>
  </si>
  <si>
    <t>รายการปรับกระทบยอดกำไร (ขาดทุน) ก่อนภาษีเป็นเงินสดรับ (จ่าย)</t>
  </si>
  <si>
    <t>ขาดทุนจากกิจกรรมดำเนินงาน</t>
  </si>
  <si>
    <t>ขาดทุนก่อนภาษีเงินได้</t>
  </si>
  <si>
    <t>ขาดทุนต่อหุ้นขั้นพื้นฐาน</t>
  </si>
  <si>
    <t>ขาดทุนสำหรับงวด</t>
  </si>
  <si>
    <t>กำไร (ขาดทุน) จากการดำเนินงานก่อนการเปลี่ยนแปลงในสินทรัพย์</t>
  </si>
  <si>
    <t xml:space="preserve">   และหนี้สินดำเนินงาน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</si>
</sst>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</numFmts>
  <fonts count="23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8" tint="0.59999389629810485"/>
      <name val="Angsana New"/>
      <family val="1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01">
    <xf numFmtId="0" fontId="0" fillId="0" borderId="0"/>
    <xf numFmtId="0" fontId="8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6" applyNumberFormat="0" applyAlignment="0" applyProtection="0">
      <alignment vertical="center"/>
    </xf>
    <xf numFmtId="166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>
      <alignment vertical="center"/>
    </xf>
    <xf numFmtId="40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horizontal="center" vertical="top"/>
    </xf>
    <xf numFmtId="0" fontId="39" fillId="0" borderId="20" applyNumberFormat="0" applyFill="0" applyAlignment="0" applyProtection="0">
      <alignment vertical="center"/>
    </xf>
    <xf numFmtId="38" fontId="40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167" fontId="3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 applyFont="0" applyFill="0" applyBorder="0" applyAlignment="0" applyProtection="0">
      <protection hidden="1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44" fillId="0" borderId="0" applyBorder="0"/>
    <xf numFmtId="169" fontId="44" fillId="0" borderId="0" applyBorder="0"/>
    <xf numFmtId="43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170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27" fillId="0" borderId="0" applyFont="0" applyFill="0" applyBorder="0" applyAlignment="0" applyProtection="0">
      <alignment vertical="center"/>
    </xf>
    <xf numFmtId="0" fontId="31" fillId="0" borderId="0"/>
    <xf numFmtId="0" fontId="26" fillId="0" borderId="0"/>
    <xf numFmtId="37" fontId="45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47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8" fillId="0" borderId="0"/>
    <xf numFmtId="0" fontId="49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50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56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3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63" fillId="0" borderId="0"/>
    <xf numFmtId="0" fontId="63" fillId="0" borderId="0"/>
    <xf numFmtId="0" fontId="48" fillId="0" borderId="0"/>
    <xf numFmtId="0" fontId="47" fillId="0" borderId="0"/>
    <xf numFmtId="165" fontId="27" fillId="0" borderId="0" applyFont="0" applyFill="0" applyBorder="0" applyAlignment="0" applyProtection="0">
      <alignment vertical="center"/>
    </xf>
    <xf numFmtId="0" fontId="63" fillId="0" borderId="0"/>
    <xf numFmtId="0" fontId="47" fillId="0" borderId="0"/>
    <xf numFmtId="0" fontId="46" fillId="0" borderId="0"/>
    <xf numFmtId="0" fontId="63" fillId="0" borderId="0"/>
    <xf numFmtId="0" fontId="63" fillId="0" borderId="0"/>
    <xf numFmtId="0" fontId="63" fillId="0" borderId="0"/>
    <xf numFmtId="0" fontId="48" fillId="0" borderId="0"/>
    <xf numFmtId="0" fontId="47" fillId="0" borderId="0"/>
    <xf numFmtId="0" fontId="46" fillId="0" borderId="0"/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0" fontId="4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165" fontId="31" fillId="0" borderId="0" applyFill="0" applyBorder="0" applyAlignment="0" applyProtection="0"/>
    <xf numFmtId="0" fontId="48" fillId="0" borderId="0"/>
    <xf numFmtId="0" fontId="6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47" fillId="0" borderId="0"/>
    <xf numFmtId="0" fontId="47" fillId="0" borderId="0"/>
    <xf numFmtId="0" fontId="46" fillId="0" borderId="0"/>
    <xf numFmtId="37" fontId="4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37" fontId="45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" fontId="64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65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175" fontId="66" fillId="0" borderId="0" applyFont="0" applyFill="0" applyBorder="0" applyAlignment="0" applyProtection="0"/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9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9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9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9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9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4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4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9" fontId="30" fillId="0" borderId="0"/>
    <xf numFmtId="9" fontId="78" fillId="0" borderId="0"/>
    <xf numFmtId="9" fontId="78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41" fontId="80" fillId="0" borderId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2" fillId="53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4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81" fillId="54" borderId="0" applyNumberFormat="0" applyBorder="0" applyAlignment="0" applyProtection="0"/>
    <xf numFmtId="0" fontId="81" fillId="55" borderId="0" applyNumberFormat="0" applyBorder="0" applyAlignment="0" applyProtection="0"/>
    <xf numFmtId="0" fontId="82" fillId="5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4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81" fillId="54" borderId="0" applyNumberFormat="0" applyBorder="0" applyAlignment="0" applyProtection="0"/>
    <xf numFmtId="0" fontId="81" fillId="57" borderId="0" applyNumberFormat="0" applyBorder="0" applyAlignment="0" applyProtection="0"/>
    <xf numFmtId="0" fontId="82" fillId="55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4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81" fillId="52" borderId="0" applyNumberFormat="0" applyBorder="0" applyAlignment="0" applyProtection="0"/>
    <xf numFmtId="0" fontId="81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81" fillId="58" borderId="0" applyNumberFormat="0" applyBorder="0" applyAlignment="0" applyProtection="0"/>
    <xf numFmtId="0" fontId="81" fillId="52" borderId="0" applyNumberFormat="0" applyBorder="0" applyAlignment="0" applyProtection="0"/>
    <xf numFmtId="0" fontId="82" fillId="53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4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81" fillId="54" borderId="0" applyNumberFormat="0" applyBorder="0" applyAlignment="0" applyProtection="0"/>
    <xf numFmtId="0" fontId="81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14" fontId="83" fillId="60" borderId="21">
      <alignment horizontal="center" vertical="center"/>
    </xf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8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9" fillId="34" borderId="22" applyNumberFormat="0" applyAlignment="0" applyProtection="0"/>
    <xf numFmtId="0" fontId="90" fillId="0" borderId="0" applyNumberFormat="0" applyFill="0" applyBorder="0" applyAlignment="0" applyProtection="0"/>
    <xf numFmtId="0" fontId="65" fillId="0" borderId="0"/>
    <xf numFmtId="0" fontId="48" fillId="0" borderId="0"/>
    <xf numFmtId="0" fontId="84" fillId="0" borderId="0"/>
    <xf numFmtId="178" fontId="78" fillId="0" borderId="0" applyFill="0" applyBorder="0" applyAlignment="0"/>
    <xf numFmtId="0" fontId="91" fillId="0" borderId="0" applyFill="0" applyBorder="0" applyAlignment="0"/>
    <xf numFmtId="179" fontId="91" fillId="0" borderId="0" applyFill="0" applyBorder="0" applyAlignment="0"/>
    <xf numFmtId="180" fontId="92" fillId="0" borderId="0" applyFill="0" applyBorder="0" applyAlignment="0"/>
    <xf numFmtId="181" fontId="78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5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6" fillId="0" borderId="0" applyNumberFormat="0" applyFill="0" applyBorder="0" applyAlignment="0">
      <alignment horizontal="center" vertical="top"/>
    </xf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8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9" fillId="0" borderId="24">
      <alignment horizontal="center"/>
    </xf>
    <xf numFmtId="175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8" fontId="7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8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187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69" fillId="0" borderId="0" applyFont="0" applyFill="0" applyBorder="0" applyAlignment="0" applyProtection="0"/>
    <xf numFmtId="183" fontId="26" fillId="0" borderId="0" applyFont="0" applyFill="0" applyBorder="0" applyAlignment="0" applyProtection="0"/>
    <xf numFmtId="190" fontId="30" fillId="0" borderId="0"/>
    <xf numFmtId="190" fontId="78" fillId="0" borderId="0"/>
    <xf numFmtId="190" fontId="78" fillId="0" borderId="0"/>
    <xf numFmtId="0" fontId="104" fillId="61" borderId="23" applyNumberFormat="0" applyAlignment="0" applyProtection="0"/>
    <xf numFmtId="0" fontId="105" fillId="0" borderId="0">
      <alignment horizontal="left"/>
    </xf>
    <xf numFmtId="0" fontId="106" fillId="0" borderId="0"/>
    <xf numFmtId="0" fontId="107" fillId="0" borderId="0">
      <alignment horizontal="left"/>
    </xf>
    <xf numFmtId="0" fontId="9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30" fillId="0" borderId="0"/>
    <xf numFmtId="193" fontId="78" fillId="0" borderId="0"/>
    <xf numFmtId="193" fontId="78" fillId="0" borderId="0"/>
    <xf numFmtId="6" fontId="108" fillId="0" borderId="0">
      <protection locked="0"/>
    </xf>
    <xf numFmtId="14" fontId="25" fillId="0" borderId="0" applyFill="0" applyBorder="0" applyAlignment="0"/>
    <xf numFmtId="194" fontId="78" fillId="0" borderId="25">
      <alignment vertical="center"/>
    </xf>
    <xf numFmtId="187" fontId="30" fillId="0" borderId="0"/>
    <xf numFmtId="187" fontId="78" fillId="0" borderId="0"/>
    <xf numFmtId="187" fontId="78" fillId="0" borderId="0"/>
    <xf numFmtId="0" fontId="9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62" borderId="0" applyNumberFormat="0" applyBorder="0" applyAlignment="0" applyProtection="0"/>
    <xf numFmtId="0" fontId="110" fillId="63" borderId="0" applyNumberFormat="0" applyBorder="0" applyAlignment="0" applyProtection="0"/>
    <xf numFmtId="0" fontId="110" fillId="64" borderId="0" applyNumberFormat="0" applyBorder="0" applyAlignment="0" applyProtection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111" fillId="0" borderId="0" applyNumberFormat="0" applyFill="0" applyBorder="0" applyAlignment="0" applyProtection="0">
      <alignment horizontal="center"/>
    </xf>
    <xf numFmtId="195" fontId="2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96" fontId="50" fillId="0" borderId="0">
      <protection locked="0"/>
    </xf>
    <xf numFmtId="0" fontId="114" fillId="0" borderId="0">
      <alignment horizontal="left"/>
    </xf>
    <xf numFmtId="0" fontId="115" fillId="0" borderId="0">
      <alignment horizontal="left"/>
    </xf>
    <xf numFmtId="0" fontId="116" fillId="0" borderId="0">
      <alignment horizontal="left"/>
    </xf>
    <xf numFmtId="0" fontId="116" fillId="0" borderId="0">
      <alignment horizontal="left"/>
    </xf>
    <xf numFmtId="0" fontId="116" fillId="0" borderId="0">
      <alignment horizontal="left"/>
    </xf>
    <xf numFmtId="0" fontId="50" fillId="0" borderId="26" applyNumberFormat="0" applyFill="0" applyBorder="0" applyAlignment="0" applyProtection="0">
      <protection locked="0"/>
    </xf>
    <xf numFmtId="0" fontId="117" fillId="0" borderId="20" applyNumberFormat="0" applyFill="0" applyAlignment="0" applyProtection="0"/>
    <xf numFmtId="0" fontId="118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38" fontId="59" fillId="65" borderId="0" applyNumberFormat="0" applyBorder="0" applyAlignment="0" applyProtection="0"/>
    <xf numFmtId="38" fontId="59" fillId="65" borderId="0" applyNumberFormat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197" fontId="123" fillId="0" borderId="0" applyNumberFormat="0" applyFill="0" applyBorder="0" applyAlignment="0" applyProtection="0"/>
    <xf numFmtId="38" fontId="124" fillId="0" borderId="0"/>
    <xf numFmtId="0" fontId="125" fillId="0" borderId="0">
      <alignment horizontal="left"/>
    </xf>
    <xf numFmtId="0" fontId="125" fillId="0" borderId="0">
      <alignment horizontal="left"/>
    </xf>
    <xf numFmtId="0" fontId="126" fillId="0" borderId="0">
      <alignment horizontal="right"/>
    </xf>
    <xf numFmtId="0" fontId="127" fillId="0" borderId="27" applyNumberFormat="0" applyAlignment="0" applyProtection="0">
      <alignment horizontal="left" vertical="center"/>
    </xf>
    <xf numFmtId="0" fontId="128" fillId="0" borderId="27" applyNumberFormat="0" applyAlignment="0" applyProtection="0">
      <alignment horizontal="left" vertical="center"/>
    </xf>
    <xf numFmtId="0" fontId="127" fillId="0" borderId="2">
      <alignment horizontal="left" vertical="center"/>
    </xf>
    <xf numFmtId="0" fontId="128" fillId="0" borderId="2">
      <alignment horizontal="left" vertical="center"/>
    </xf>
    <xf numFmtId="14" fontId="83" fillId="66" borderId="28">
      <alignment horizontal="center" vertical="center" wrapText="1"/>
    </xf>
    <xf numFmtId="0" fontId="129" fillId="0" borderId="29">
      <alignment horizontal="left" vertical="top"/>
    </xf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26" fillId="0" borderId="30">
      <alignment horizontal="left" vertical="top"/>
    </xf>
    <xf numFmtId="0" fontId="26" fillId="0" borderId="30">
      <alignment horizontal="left" vertical="top"/>
    </xf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1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2" fillId="0" borderId="0">
      <alignment horizontal="left"/>
    </xf>
    <xf numFmtId="0" fontId="129" fillId="0" borderId="30">
      <alignment horizontal="left" vertical="top"/>
    </xf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26" fillId="0" borderId="30">
      <alignment horizontal="left" vertical="top"/>
    </xf>
    <xf numFmtId="0" fontId="26" fillId="0" borderId="30">
      <alignment horizontal="left" vertical="top"/>
    </xf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4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6" fillId="0" borderId="30">
      <alignment horizontal="left" vertical="top"/>
    </xf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26" fillId="0" borderId="0">
      <alignment horizontal="left"/>
    </xf>
    <xf numFmtId="0" fontId="26" fillId="0" borderId="0">
      <alignment horizontal="left"/>
    </xf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8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9" fillId="0" borderId="0">
      <alignment horizontal="left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140" fillId="0" borderId="31" applyNumberFormat="0" applyFill="0" applyAlignment="0" applyProtection="0"/>
    <xf numFmtId="0" fontId="111" fillId="0" borderId="0" applyNumberFormat="0" applyFill="0" applyBorder="0" applyAlignment="0" applyProtection="0">
      <alignment horizontal="center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60" fillId="0" borderId="0" applyFont="0" applyFill="0" applyBorder="0" applyAlignment="0" applyProtection="0"/>
    <xf numFmtId="10" fontId="59" fillId="67" borderId="32" applyNumberFormat="0" applyBorder="0" applyAlignment="0" applyProtection="0"/>
    <xf numFmtId="10" fontId="59" fillId="67" borderId="32" applyNumberFormat="0" applyBorder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3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4" fillId="45" borderId="22" applyNumberFormat="0" applyAlignment="0" applyProtection="0"/>
    <xf numFmtId="198" fontId="26" fillId="0" borderId="0" applyFont="0" applyFill="0" applyBorder="0" applyAlignment="0" applyProtection="0"/>
    <xf numFmtId="0" fontId="145" fillId="0" borderId="17" applyNumberFormat="0" applyFill="0" applyAlignment="0" applyProtection="0"/>
    <xf numFmtId="0" fontId="146" fillId="0" borderId="18" applyNumberFormat="0" applyFill="0" applyAlignment="0" applyProtection="0"/>
    <xf numFmtId="0" fontId="147" fillId="0" borderId="19" applyNumberFormat="0" applyFill="0" applyAlignment="0" applyProtection="0"/>
    <xf numFmtId="0" fontId="147" fillId="0" borderId="0" applyNumberFormat="0" applyFill="0" applyBorder="0" applyAlignment="0" applyProtection="0"/>
    <xf numFmtId="0" fontId="54" fillId="0" borderId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9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0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6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175" fontId="66" fillId="0" borderId="0" applyFont="0" applyFill="0" applyBorder="0" applyAlignment="0" applyProtection="0"/>
    <xf numFmtId="37" fontId="150" fillId="0" borderId="0" applyFill="0" applyBorder="0" applyAlignment="0" applyProtection="0"/>
    <xf numFmtId="0" fontId="151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37" fontId="15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00" fontId="15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21" fillId="0" borderId="0"/>
    <xf numFmtId="0" fontId="2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6" fillId="0" borderId="0"/>
    <xf numFmtId="0" fontId="81" fillId="0" borderId="0"/>
    <xf numFmtId="0" fontId="81" fillId="0" borderId="0"/>
    <xf numFmtId="0" fontId="81" fillId="0" borderId="0"/>
    <xf numFmtId="0" fontId="30" fillId="0" borderId="0"/>
    <xf numFmtId="0" fontId="8" fillId="0" borderId="0"/>
    <xf numFmtId="0" fontId="9" fillId="0" borderId="0"/>
    <xf numFmtId="0" fontId="157" fillId="0" borderId="0"/>
    <xf numFmtId="0" fontId="222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68" fillId="0" borderId="0"/>
    <xf numFmtId="0" fontId="68" fillId="0" borderId="0"/>
    <xf numFmtId="0" fontId="68" fillId="0" borderId="0"/>
    <xf numFmtId="0" fontId="26" fillId="0" borderId="0"/>
    <xf numFmtId="0" fontId="27" fillId="0" borderId="0"/>
    <xf numFmtId="0" fontId="78" fillId="0" borderId="0"/>
    <xf numFmtId="0" fontId="78" fillId="0" borderId="0"/>
    <xf numFmtId="0" fontId="26" fillId="0" borderId="0"/>
    <xf numFmtId="0" fontId="27" fillId="0" borderId="0"/>
    <xf numFmtId="0" fontId="158" fillId="0" borderId="0"/>
    <xf numFmtId="0" fontId="61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21" fillId="0" borderId="0"/>
    <xf numFmtId="0" fontId="69" fillId="0" borderId="0"/>
    <xf numFmtId="0" fontId="159" fillId="0" borderId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26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81" fillId="69" borderId="33" applyNumberFormat="0" applyFont="0" applyAlignment="0" applyProtection="0"/>
    <xf numFmtId="201" fontId="26" fillId="0" borderId="0" applyFont="0" applyFill="0" applyBorder="0" applyAlignment="0" applyProtection="0">
      <alignment vertical="top"/>
    </xf>
    <xf numFmtId="0" fontId="60" fillId="0" borderId="0" applyFont="0" applyFill="0" applyBorder="0" applyAlignment="0" applyProtection="0">
      <protection hidden="1"/>
    </xf>
    <xf numFmtId="0" fontId="160" fillId="42" borderId="0" applyNumberFormat="0" applyBorder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2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3" fillId="0" borderId="0">
      <alignment horizontal="left"/>
    </xf>
    <xf numFmtId="0" fontId="164" fillId="70" borderId="0"/>
    <xf numFmtId="0" fontId="165" fillId="0" borderId="0" applyNumberFormat="0" applyFill="0" applyBorder="0" applyAlignment="0" applyProtection="0">
      <alignment vertical="top"/>
    </xf>
    <xf numFmtId="202" fontId="26" fillId="0" borderId="0" applyFont="0" applyFill="0" applyBorder="0" applyAlignment="0" applyProtection="0"/>
    <xf numFmtId="181" fontId="78" fillId="0" borderId="0" applyFont="0" applyFill="0" applyBorder="0" applyAlignment="0" applyProtection="0"/>
    <xf numFmtId="203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04" fontId="16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87" fontId="27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1" fillId="0" borderId="0" applyFont="0" applyFill="0" applyBorder="0" applyAlignment="0" applyProtection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38" fillId="0" borderId="0" applyNumberFormat="0" applyFill="0" applyBorder="0" applyAlignment="0">
      <alignment horizontal="center" vertical="top"/>
    </xf>
    <xf numFmtId="0" fontId="167" fillId="1" borderId="0" applyNumberFormat="0" applyFill="0" applyBorder="0" applyAlignment="0">
      <alignment horizontal="center"/>
    </xf>
    <xf numFmtId="37" fontId="48" fillId="0" borderId="0"/>
    <xf numFmtId="1" fontId="26" fillId="0" borderId="34" applyNumberFormat="0" applyFill="0" applyAlignment="0" applyProtection="0">
      <alignment horizontal="center" vertical="center"/>
    </xf>
    <xf numFmtId="1" fontId="26" fillId="0" borderId="34" applyNumberFormat="0" applyFill="0" applyAlignment="0" applyProtection="0">
      <alignment horizontal="center" vertical="center"/>
    </xf>
    <xf numFmtId="0" fontId="168" fillId="0" borderId="0" applyNumberFormat="0" applyFill="0" applyBorder="0">
      <alignment horizontal="left"/>
    </xf>
    <xf numFmtId="7" fontId="169" fillId="0" borderId="0" applyFill="0" applyBorder="0">
      <alignment horizontal="right"/>
    </xf>
    <xf numFmtId="0" fontId="115" fillId="0" borderId="35">
      <alignment vertical="center"/>
    </xf>
    <xf numFmtId="4" fontId="170" fillId="68" borderId="36" applyNumberFormat="0" applyProtection="0">
      <alignment vertical="center"/>
    </xf>
    <xf numFmtId="4" fontId="170" fillId="71" borderId="36" applyNumberFormat="0" applyProtection="0">
      <alignment horizontal="left" vertical="center" indent="1"/>
    </xf>
    <xf numFmtId="4" fontId="170" fillId="72" borderId="0" applyNumberFormat="0" applyProtection="0">
      <alignment horizontal="left" vertical="center" indent="1"/>
    </xf>
    <xf numFmtId="4" fontId="25" fillId="73" borderId="36" applyNumberFormat="0" applyProtection="0">
      <alignment horizontal="right" vertical="center"/>
    </xf>
    <xf numFmtId="4" fontId="25" fillId="74" borderId="36" applyNumberFormat="0" applyProtection="0">
      <alignment horizontal="left" vertical="center" indent="1"/>
    </xf>
    <xf numFmtId="0" fontId="171" fillId="0" borderId="0" applyNumberFormat="0" applyFill="0" applyBorder="0" applyAlignment="0" applyProtection="0"/>
    <xf numFmtId="0" fontId="26" fillId="0" borderId="0"/>
    <xf numFmtId="0" fontId="172" fillId="0" borderId="0"/>
    <xf numFmtId="0" fontId="173" fillId="0" borderId="0"/>
    <xf numFmtId="0" fontId="46" fillId="0" borderId="0"/>
    <xf numFmtId="0" fontId="46" fillId="0" borderId="0"/>
    <xf numFmtId="0" fontId="47" fillId="0" borderId="0"/>
    <xf numFmtId="0" fontId="63" fillId="0" borderId="0"/>
    <xf numFmtId="0" fontId="165" fillId="0" borderId="0" applyNumberFormat="0" applyFont="0" applyFill="0" applyAlignment="0">
      <alignment horizontal="center" vertical="top"/>
    </xf>
    <xf numFmtId="0" fontId="174" fillId="0" borderId="0">
      <alignment horizontal="left"/>
    </xf>
    <xf numFmtId="0" fontId="116" fillId="0" borderId="0">
      <alignment horizontal="left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0" fontId="116" fillId="0" borderId="0"/>
    <xf numFmtId="0" fontId="175" fillId="0" borderId="0"/>
    <xf numFmtId="0" fontId="175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49" fontId="25" fillId="0" borderId="0" applyFill="0" applyBorder="0" applyAlignment="0"/>
    <xf numFmtId="205" fontId="93" fillId="0" borderId="0" applyFill="0" applyBorder="0" applyAlignment="0"/>
    <xf numFmtId="206" fontId="78" fillId="0" borderId="0" applyFill="0" applyBorder="0" applyAlignment="0"/>
    <xf numFmtId="0" fontId="177" fillId="0" borderId="0" applyFill="0" applyBorder="0" applyProtection="0">
      <alignment horizontal="left" vertical="top"/>
    </xf>
    <xf numFmtId="40" fontId="17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6" fillId="0" borderId="0"/>
    <xf numFmtId="0" fontId="175" fillId="0" borderId="0"/>
    <xf numFmtId="0" fontId="11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2" fillId="34" borderId="16" applyNumberFormat="0" applyAlignment="0" applyProtection="0"/>
    <xf numFmtId="37" fontId="59" fillId="71" borderId="0" applyNumberFormat="0" applyBorder="0" applyAlignment="0" applyProtection="0"/>
    <xf numFmtId="37" fontId="59" fillId="0" borderId="0"/>
    <xf numFmtId="37" fontId="59" fillId="71" borderId="0" applyNumberFormat="0" applyBorder="0" applyAlignment="0" applyProtection="0"/>
    <xf numFmtId="3" fontId="183" fillId="0" borderId="31" applyProtection="0"/>
    <xf numFmtId="207" fontId="172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8" fontId="65" fillId="0" borderId="0" applyFon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9" fontId="27" fillId="0" borderId="0" applyFont="0" applyFill="0" applyBorder="0" applyAlignment="0" applyProtection="0"/>
    <xf numFmtId="168" fontId="172" fillId="0" borderId="0" applyFont="0" applyFill="0" applyBorder="0" applyAlignment="0" applyProtection="0"/>
    <xf numFmtId="43" fontId="188" fillId="0" borderId="0" applyFont="0" applyFill="0" applyBorder="0" applyAlignment="0" applyProtection="0"/>
    <xf numFmtId="208" fontId="6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26" fillId="0" borderId="0" applyFont="0" applyFill="0" applyBorder="0" applyAlignment="0" applyProtection="0"/>
    <xf numFmtId="209" fontId="27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209" fontId="188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26" fillId="0" borderId="0" applyFont="0" applyFill="0" applyBorder="0" applyAlignment="0" applyProtection="0"/>
    <xf numFmtId="42" fontId="27" fillId="0" borderId="0" applyFont="0" applyFill="0" applyBorder="0" applyAlignment="0" applyProtection="0"/>
    <xf numFmtId="191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98" fillId="61" borderId="23" applyNumberFormat="0" applyAlignment="0" applyProtection="0"/>
    <xf numFmtId="0" fontId="149" fillId="0" borderId="20" applyNumberFormat="0" applyFill="0" applyAlignment="0" applyProtection="0"/>
    <xf numFmtId="9" fontId="2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88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18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0" fillId="0" borderId="0"/>
    <xf numFmtId="168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42" fontId="191" fillId="0" borderId="0" applyFont="0" applyFill="0" applyBorder="0" applyAlignment="0" applyProtection="0"/>
    <xf numFmtId="44" fontId="191" fillId="0" borderId="0" applyFont="0" applyFill="0" applyBorder="0" applyAlignment="0" applyProtection="0"/>
    <xf numFmtId="0" fontId="120" fillId="33" borderId="0" applyNumberFormat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9" fontId="10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1" fillId="0" borderId="0"/>
    <xf numFmtId="0" fontId="188" fillId="0" borderId="0"/>
    <xf numFmtId="0" fontId="69" fillId="0" borderId="0"/>
    <xf numFmtId="0" fontId="188" fillId="0" borderId="0"/>
    <xf numFmtId="0" fontId="69" fillId="0" borderId="0"/>
    <xf numFmtId="0" fontId="26" fillId="0" borderId="0"/>
    <xf numFmtId="0" fontId="26" fillId="0" borderId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53" fillId="68" borderId="0" applyNumberFormat="0" applyBorder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6" fillId="0" borderId="0"/>
    <xf numFmtId="0" fontId="100" fillId="0" borderId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26" fillId="69" borderId="33" applyNumberFormat="0" applyFont="0" applyAlignment="0" applyProtection="0"/>
    <xf numFmtId="0" fontId="69" fillId="69" borderId="33" applyNumberFormat="0" applyFont="0" applyAlignment="0" applyProtection="0"/>
    <xf numFmtId="0" fontId="131" fillId="0" borderId="17" applyNumberFormat="0" applyFill="0" applyAlignment="0" applyProtection="0"/>
    <xf numFmtId="0" fontId="134" fillId="0" borderId="18" applyNumberFormat="0" applyFill="0" applyAlignment="0" applyProtection="0"/>
    <xf numFmtId="0" fontId="138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4" borderId="2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40" fontId="193" fillId="0" borderId="0" applyFont="0" applyFill="0" applyBorder="0" applyAlignment="0" applyProtection="0"/>
    <xf numFmtId="38" fontId="193" fillId="0" borderId="0" applyFont="0" applyFill="0" applyBorder="0" applyAlignment="0" applyProtection="0"/>
    <xf numFmtId="0" fontId="172" fillId="69" borderId="33" applyNumberFormat="0" applyFont="0" applyAlignment="0" applyProtection="0">
      <alignment vertical="center"/>
    </xf>
    <xf numFmtId="0" fontId="193" fillId="0" borderId="0" applyFont="0" applyFill="0" applyBorder="0" applyAlignment="0" applyProtection="0"/>
    <xf numFmtId="0" fontId="193" fillId="0" borderId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194" fillId="0" borderId="0"/>
    <xf numFmtId="0" fontId="26" fillId="0" borderId="0" applyNumberFormat="0" applyFill="0" applyBorder="0" applyAlignment="0" applyProtection="0">
      <alignment vertical="center"/>
    </xf>
    <xf numFmtId="0" fontId="26" fillId="61" borderId="23" applyNumberFormat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20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45" borderId="22" applyNumberFormat="0" applyAlignment="0" applyProtection="0">
      <alignment vertical="center"/>
    </xf>
    <xf numFmtId="3" fontId="26" fillId="0" borderId="0" applyFont="0" applyFill="0" applyBorder="0" applyAlignment="0" applyProtection="0"/>
    <xf numFmtId="0" fontId="19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6" fillId="0" borderId="0">
      <alignment vertical="center"/>
    </xf>
    <xf numFmtId="0" fontId="197" fillId="68" borderId="0" applyNumberFormat="0" applyBorder="0" applyAlignment="0" applyProtection="0">
      <alignment vertical="center"/>
    </xf>
    <xf numFmtId="0" fontId="35" fillId="0" borderId="0"/>
    <xf numFmtId="0" fontId="196" fillId="69" borderId="33" applyNumberFormat="0" applyFont="0" applyAlignment="0" applyProtection="0">
      <alignment vertical="center"/>
    </xf>
    <xf numFmtId="0" fontId="26" fillId="34" borderId="16" applyNumberFormat="0" applyAlignment="0" applyProtection="0">
      <alignment vertical="center"/>
    </xf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6" fillId="0" borderId="0" applyFont="0" applyFill="0" applyBorder="0" applyAlignment="0" applyProtection="0">
      <alignment vertical="center"/>
    </xf>
    <xf numFmtId="0" fontId="198" fillId="0" borderId="37" applyNumberFormat="0" applyFill="0" applyAlignment="0" applyProtection="0">
      <alignment vertical="center"/>
    </xf>
    <xf numFmtId="210" fontId="172" fillId="0" borderId="0" applyFont="0" applyFill="0" applyBorder="0" applyAlignment="0" applyProtection="0"/>
    <xf numFmtId="0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9" fillId="42" borderId="0" applyNumberFormat="0" applyBorder="0" applyAlignment="0" applyProtection="0">
      <alignment vertical="center"/>
    </xf>
    <xf numFmtId="0" fontId="172" fillId="0" borderId="0">
      <alignment vertical="center"/>
    </xf>
    <xf numFmtId="0" fontId="200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211" fontId="26" fillId="0" borderId="0" applyFont="0" applyFill="0" applyBorder="0" applyAlignment="0" applyProtection="0"/>
    <xf numFmtId="0" fontId="203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/>
    <xf numFmtId="0" fontId="26" fillId="0" borderId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212" fontId="20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26" fillId="61" borderId="23" applyNumberFormat="0" applyAlignment="0" applyProtection="0">
      <alignment vertical="center"/>
    </xf>
    <xf numFmtId="0" fontId="209" fillId="0" borderId="0"/>
    <xf numFmtId="0" fontId="210" fillId="0" borderId="0" applyNumberFormat="0" applyFill="0" applyBorder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19" applyNumberFormat="0" applyFill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4" fillId="61" borderId="23" applyNumberForma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56" fillId="69" borderId="3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5" fillId="34" borderId="22" applyNumberFormat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4" borderId="22" applyNumberFormat="0" applyAlignment="0" applyProtection="0">
      <alignment vertical="center"/>
    </xf>
    <xf numFmtId="207" fontId="17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18" fillId="45" borderId="22" applyNumberFormat="0" applyAlignment="0" applyProtection="0">
      <alignment vertical="center"/>
    </xf>
    <xf numFmtId="0" fontId="219" fillId="34" borderId="16" applyNumberFormat="0" applyAlignment="0" applyProtection="0">
      <alignment vertical="center"/>
    </xf>
    <xf numFmtId="0" fontId="26" fillId="45" borderId="22" applyNumberFormat="0" applyAlignment="0" applyProtection="0">
      <alignment vertical="center"/>
    </xf>
    <xf numFmtId="0" fontId="26" fillId="34" borderId="16" applyNumberFormat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166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0" fontId="220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21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39" fontId="26" fillId="75" borderId="0"/>
    <xf numFmtId="0" fontId="221" fillId="0" borderId="0"/>
    <xf numFmtId="174" fontId="2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3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224" fillId="0" borderId="0">
      <alignment vertical="center"/>
    </xf>
    <xf numFmtId="43" fontId="2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4" fillId="3" borderId="0" applyNumberFormat="0" applyBorder="0" applyAlignment="0" applyProtection="0"/>
    <xf numFmtId="0" fontId="18" fillId="6" borderId="10" applyNumberFormat="0" applyAlignment="0" applyProtection="0"/>
    <xf numFmtId="0" fontId="20" fillId="7" borderId="13" applyNumberFormat="0" applyAlignment="0" applyProtection="0"/>
    <xf numFmtId="0" fontId="2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6" fillId="5" borderId="10" applyNumberFormat="0" applyAlignment="0" applyProtection="0"/>
    <xf numFmtId="0" fontId="19" fillId="0" borderId="12" applyNumberFormat="0" applyFill="0" applyAlignment="0" applyProtection="0"/>
    <xf numFmtId="0" fontId="15" fillId="4" borderId="0" applyNumberFormat="0" applyBorder="0" applyAlignment="0" applyProtection="0"/>
    <xf numFmtId="0" fontId="81" fillId="8" borderId="14" applyNumberFormat="0" applyFont="0" applyAlignment="0" applyProtection="0"/>
    <xf numFmtId="0" fontId="17" fillId="6" borderId="11" applyNumberFormat="0" applyAlignment="0" applyProtection="0"/>
    <xf numFmtId="0" fontId="23" fillId="0" borderId="15" applyNumberFormat="0" applyFill="0" applyAlignment="0" applyProtection="0"/>
    <xf numFmtId="0" fontId="21" fillId="0" borderId="0" applyNumberFormat="0" applyFill="0" applyBorder="0" applyAlignment="0" applyProtection="0"/>
    <xf numFmtId="174" fontId="22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21" fillId="0" borderId="0"/>
    <xf numFmtId="0" fontId="27" fillId="0" borderId="0"/>
    <xf numFmtId="0" fontId="26" fillId="0" borderId="0"/>
    <xf numFmtId="39" fontId="26" fillId="0" borderId="0"/>
    <xf numFmtId="9" fontId="2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26" fillId="0" borderId="0"/>
    <xf numFmtId="39" fontId="26" fillId="0" borderId="0"/>
    <xf numFmtId="0" fontId="221" fillId="0" borderId="0"/>
    <xf numFmtId="0" fontId="90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21" fillId="0" borderId="0" applyFont="0" applyFill="0" applyBorder="0" applyAlignment="0" applyProtection="0"/>
    <xf numFmtId="0" fontId="2" fillId="0" borderId="0"/>
    <xf numFmtId="0" fontId="221" fillId="0" borderId="0"/>
    <xf numFmtId="0" fontId="27" fillId="0" borderId="0"/>
    <xf numFmtId="0" fontId="9" fillId="0" borderId="0"/>
    <xf numFmtId="0" fontId="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1" fillId="0" borderId="0"/>
    <xf numFmtId="17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6" fillId="0" borderId="0"/>
    <xf numFmtId="174" fontId="27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7" fillId="0" borderId="0" applyFont="0" applyFill="0" applyBorder="0" applyAlignment="0" applyProtection="0"/>
    <xf numFmtId="39" fontId="26" fillId="0" borderId="0"/>
    <xf numFmtId="43" fontId="9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26" fillId="0" borderId="0"/>
    <xf numFmtId="213" fontId="26" fillId="0" borderId="0" applyFont="0" applyFill="0" applyBorder="0" applyAlignment="0" applyProtection="0"/>
    <xf numFmtId="0" fontId="224" fillId="0" borderId="0">
      <alignment vertical="center"/>
    </xf>
    <xf numFmtId="0" fontId="26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9" fillId="0" borderId="0"/>
    <xf numFmtId="213" fontId="2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230" fillId="0" borderId="0"/>
    <xf numFmtId="43" fontId="2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1" fillId="0" borderId="0"/>
    <xf numFmtId="0" fontId="2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1" fillId="0" borderId="0" applyFont="0" applyFill="0" applyBorder="0" applyAlignment="0" applyProtection="0"/>
    <xf numFmtId="39" fontId="26" fillId="0" borderId="0"/>
    <xf numFmtId="39" fontId="26" fillId="0" borderId="0"/>
    <xf numFmtId="174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164" fontId="4" fillId="0" borderId="0" xfId="1" applyNumberFormat="1" applyFont="1" applyAlignment="1">
      <alignment vertical="top"/>
    </xf>
    <xf numFmtId="164" fontId="4" fillId="0" borderId="0" xfId="1" applyNumberFormat="1" applyFont="1" applyAlignment="1">
      <alignment horizontal="center" vertical="top"/>
    </xf>
    <xf numFmtId="0" fontId="3" fillId="0" borderId="0" xfId="0" applyNumberFormat="1" applyFont="1" applyFill="1" applyAlignment="1">
      <alignment vertical="top"/>
    </xf>
    <xf numFmtId="0" fontId="3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left" vertical="top"/>
    </xf>
    <xf numFmtId="164" fontId="4" fillId="0" borderId="0" xfId="0" quotePrefix="1" applyNumberFormat="1" applyFont="1" applyFill="1" applyAlignment="1">
      <alignment horizontal="centerContinuous" vertical="top"/>
    </xf>
    <xf numFmtId="37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Border="1" applyAlignment="1">
      <alignment horizontal="center" vertical="top"/>
    </xf>
    <xf numFmtId="0" fontId="6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1" fontId="4" fillId="0" borderId="0" xfId="0" applyNumberFormat="1" applyFont="1" applyFill="1" applyBorder="1" applyAlignment="1">
      <alignment horizontal="center" vertical="top"/>
    </xf>
    <xf numFmtId="41" fontId="4" fillId="0" borderId="2" xfId="0" applyNumberFormat="1" applyFont="1" applyFill="1" applyBorder="1" applyAlignment="1">
      <alignment horizontal="center" vertical="top"/>
    </xf>
    <xf numFmtId="41" fontId="4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vertical="top"/>
    </xf>
    <xf numFmtId="37" fontId="7" fillId="0" borderId="0" xfId="0" applyNumberFormat="1" applyFont="1" applyFill="1" applyAlignment="1">
      <alignment vertical="top"/>
    </xf>
    <xf numFmtId="37" fontId="4" fillId="0" borderId="0" xfId="0" applyNumberFormat="1" applyFont="1" applyFill="1" applyBorder="1" applyAlignment="1">
      <alignment vertical="top"/>
    </xf>
    <xf numFmtId="37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41" fontId="4" fillId="0" borderId="6" xfId="0" applyNumberFormat="1" applyFont="1" applyFill="1" applyBorder="1" applyAlignment="1">
      <alignment horizontal="center" vertical="top"/>
    </xf>
    <xf numFmtId="41" fontId="4" fillId="0" borderId="4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43" fontId="4" fillId="0" borderId="4" xfId="0" applyNumberFormat="1" applyFont="1" applyFill="1" applyBorder="1" applyAlignment="1">
      <alignment horizontal="center" vertical="top"/>
    </xf>
    <xf numFmtId="43" fontId="4" fillId="0" borderId="0" xfId="0" applyNumberFormat="1" applyFont="1" applyFill="1" applyBorder="1" applyAlignment="1">
      <alignment horizontal="center" vertical="top"/>
    </xf>
    <xf numFmtId="41" fontId="4" fillId="0" borderId="0" xfId="4113" applyNumberFormat="1" applyFont="1" applyFill="1" applyAlignment="1">
      <alignment horizontal="center" vertical="top"/>
    </xf>
    <xf numFmtId="43" fontId="4" fillId="0" borderId="0" xfId="4113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164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41" fontId="4" fillId="0" borderId="0" xfId="1" applyNumberFormat="1" applyFont="1" applyFill="1" applyAlignment="1">
      <alignment horizontal="center" vertical="top"/>
    </xf>
    <xf numFmtId="41" fontId="4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4" fillId="0" borderId="0" xfId="1" quotePrefix="1" applyNumberFormat="1" applyFont="1" applyFill="1" applyBorder="1" applyAlignment="1">
      <alignment horizontal="center" vertical="top"/>
    </xf>
    <xf numFmtId="41" fontId="4" fillId="0" borderId="3" xfId="1" applyNumberFormat="1" applyFont="1" applyFill="1" applyBorder="1" applyAlignment="1">
      <alignment horizontal="center" vertical="top"/>
    </xf>
    <xf numFmtId="41" fontId="4" fillId="0" borderId="0" xfId="1" applyNumberFormat="1" applyFont="1" applyFill="1" applyAlignment="1">
      <alignment vertical="top"/>
    </xf>
    <xf numFmtId="41" fontId="4" fillId="0" borderId="0" xfId="1" applyNumberFormat="1" applyFont="1" applyFill="1" applyBorder="1" applyAlignment="1">
      <alignment vertical="top"/>
    </xf>
    <xf numFmtId="43" fontId="4" fillId="0" borderId="0" xfId="4113" applyFont="1" applyFill="1" applyAlignment="1">
      <alignment vertical="top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164" fontId="228" fillId="0" borderId="0" xfId="0" applyNumberFormat="1" applyFont="1" applyAlignment="1"/>
    <xf numFmtId="41" fontId="4" fillId="0" borderId="0" xfId="0" applyNumberFormat="1" applyFont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0" fontId="4" fillId="0" borderId="0" xfId="0" applyFont="1" applyFill="1" applyAlignment="1">
      <alignment horizontal="centerContinuous"/>
    </xf>
    <xf numFmtId="16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0" applyNumberFormat="1" applyFont="1" applyFill="1" applyAlignment="1">
      <alignment horizontal="centerContinuous"/>
    </xf>
    <xf numFmtId="164" fontId="4" fillId="0" borderId="0" xfId="0" quotePrefix="1" applyNumberFormat="1" applyFont="1" applyFill="1" applyAlignment="1"/>
    <xf numFmtId="164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right"/>
    </xf>
    <xf numFmtId="49" fontId="5" fillId="0" borderId="0" xfId="0" quotePrefix="1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3" fillId="0" borderId="0" xfId="0" quotePrefix="1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43" fontId="9" fillId="0" borderId="0" xfId="4113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164" fontId="227" fillId="0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164" fontId="227" fillId="0" borderId="0" xfId="0" applyNumberFormat="1" applyFont="1" applyFill="1" applyAlignment="1"/>
    <xf numFmtId="164" fontId="5" fillId="0" borderId="0" xfId="0" applyNumberFormat="1" applyFont="1" applyFill="1" applyAlignment="1">
      <alignment horizontal="right"/>
    </xf>
    <xf numFmtId="164" fontId="227" fillId="0" borderId="0" xfId="0" applyNumberFormat="1" applyFont="1" applyFill="1" applyAlignment="1">
      <alignment horizontal="center"/>
    </xf>
    <xf numFmtId="164" fontId="26" fillId="0" borderId="0" xfId="4113" applyNumberFormat="1" applyFont="1" applyFill="1" applyAlignment="1"/>
    <xf numFmtId="164" fontId="6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Fill="1" applyBorder="1" applyAlignment="1">
      <alignment horizontal="center"/>
    </xf>
    <xf numFmtId="37" fontId="3" fillId="0" borderId="0" xfId="1" quotePrefix="1" applyNumberFormat="1" applyFont="1" applyFill="1" applyAlignment="1">
      <alignment horizontal="left" vertical="top"/>
    </xf>
    <xf numFmtId="37" fontId="3" fillId="0" borderId="0" xfId="1" applyNumberFormat="1" applyFont="1" applyFill="1" applyAlignment="1">
      <alignment horizontal="left" vertical="top"/>
    </xf>
    <xf numFmtId="164" fontId="4" fillId="0" borderId="0" xfId="1" applyNumberFormat="1" applyFont="1" applyFill="1" applyAlignment="1">
      <alignment horizontal="right" vertical="top"/>
    </xf>
    <xf numFmtId="164" fontId="4" fillId="0" borderId="1" xfId="1" applyNumberFormat="1" applyFont="1" applyFill="1" applyBorder="1" applyAlignment="1">
      <alignment horizontal="center" vertical="top"/>
    </xf>
  </cellXfs>
  <cellStyles count="4201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7" xfId="4165" xr:uid="{A97F9DD7-DB52-4EF4-83CE-E43C39E29693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FFCC"/>
      <color rgb="FFFCD5B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4"/>
  <sheetViews>
    <sheetView showGridLines="0" tabSelected="1" view="pageBreakPreview" zoomScale="71" zoomScaleNormal="85" zoomScaleSheetLayoutView="115" workbookViewId="0">
      <selection activeCell="E11" sqref="E11"/>
    </sheetView>
  </sheetViews>
  <sheetFormatPr defaultColWidth="10.7109375" defaultRowHeight="24" customHeight="1"/>
  <cols>
    <col min="1" max="1" width="46.7109375" style="62" customWidth="1"/>
    <col min="2" max="2" width="8" style="62" customWidth="1"/>
    <col min="3" max="3" width="8.7109375" style="62" bestFit="1" customWidth="1"/>
    <col min="4" max="4" width="2.5703125" style="66" customWidth="1"/>
    <col min="5" max="5" width="16" style="66" customWidth="1"/>
    <col min="6" max="6" width="1.7109375" style="66" customWidth="1"/>
    <col min="7" max="7" width="16" style="66" customWidth="1"/>
    <col min="8" max="8" width="1.42578125" style="98" customWidth="1"/>
    <col min="9" max="9" width="14.42578125" style="66" customWidth="1"/>
    <col min="10" max="10" width="15.42578125" style="99" customWidth="1"/>
    <col min="11" max="11" width="10.7109375" style="66"/>
    <col min="12" max="12" width="12.7109375" style="66" bestFit="1" customWidth="1"/>
    <col min="13" max="16384" width="10.7109375" style="98"/>
  </cols>
  <sheetData>
    <row r="1" spans="1:12" s="97" customFormat="1" ht="24" customHeight="1">
      <c r="A1" s="92" t="s">
        <v>0</v>
      </c>
      <c r="B1" s="92"/>
      <c r="C1" s="80"/>
      <c r="D1" s="85"/>
      <c r="E1" s="81"/>
      <c r="F1" s="85"/>
      <c r="G1" s="81"/>
      <c r="H1" s="95"/>
      <c r="I1" s="81"/>
      <c r="J1" s="96"/>
      <c r="K1" s="81"/>
      <c r="L1" s="81"/>
    </row>
    <row r="2" spans="1:12" s="97" customFormat="1" ht="24" customHeight="1">
      <c r="A2" s="93" t="s">
        <v>1</v>
      </c>
      <c r="B2" s="93"/>
      <c r="C2" s="81"/>
      <c r="D2" s="85"/>
      <c r="E2" s="86"/>
      <c r="F2" s="85"/>
      <c r="G2" s="87"/>
      <c r="I2" s="81"/>
      <c r="J2" s="96"/>
      <c r="K2" s="81"/>
      <c r="L2" s="81"/>
    </row>
    <row r="3" spans="1:12" s="97" customFormat="1" ht="24" customHeight="1">
      <c r="A3" s="92" t="s">
        <v>124</v>
      </c>
      <c r="B3" s="92"/>
      <c r="C3" s="80"/>
      <c r="D3" s="85"/>
      <c r="E3" s="87"/>
      <c r="F3" s="85"/>
      <c r="G3" s="87"/>
      <c r="I3" s="81"/>
      <c r="J3" s="96"/>
      <c r="K3" s="81"/>
      <c r="L3" s="81"/>
    </row>
    <row r="4" spans="1:12" ht="24" customHeight="1">
      <c r="A4" s="80"/>
      <c r="B4" s="80"/>
      <c r="C4" s="80"/>
      <c r="D4" s="85"/>
      <c r="E4" s="85"/>
      <c r="F4" s="85"/>
      <c r="G4" s="88" t="s">
        <v>2</v>
      </c>
    </row>
    <row r="5" spans="1:12" ht="24" customHeight="1">
      <c r="A5" s="80"/>
      <c r="B5" s="80"/>
      <c r="C5" s="80"/>
      <c r="D5" s="85"/>
      <c r="E5" s="74" t="s">
        <v>75</v>
      </c>
      <c r="F5" s="74"/>
      <c r="G5" s="74" t="s">
        <v>75</v>
      </c>
    </row>
    <row r="6" spans="1:12" ht="24" customHeight="1">
      <c r="C6" s="82" t="s">
        <v>3</v>
      </c>
      <c r="D6" s="100"/>
      <c r="E6" s="89" t="s">
        <v>125</v>
      </c>
      <c r="F6" s="90"/>
      <c r="G6" s="89" t="s">
        <v>126</v>
      </c>
    </row>
    <row r="7" spans="1:12" ht="24" customHeight="1">
      <c r="C7" s="82"/>
      <c r="D7" s="100"/>
      <c r="E7" s="60" t="s">
        <v>77</v>
      </c>
      <c r="F7" s="91"/>
      <c r="G7" s="60" t="s">
        <v>78</v>
      </c>
    </row>
    <row r="8" spans="1:12" ht="24" customHeight="1">
      <c r="C8" s="82"/>
      <c r="D8" s="100"/>
      <c r="E8" s="60" t="s">
        <v>79</v>
      </c>
      <c r="F8" s="91"/>
      <c r="G8" s="60"/>
    </row>
    <row r="9" spans="1:12" ht="24" customHeight="1">
      <c r="A9" s="61" t="s">
        <v>4</v>
      </c>
      <c r="B9" s="61"/>
    </row>
    <row r="10" spans="1:12" ht="24" customHeight="1">
      <c r="A10" s="61" t="s">
        <v>5</v>
      </c>
      <c r="B10" s="61"/>
      <c r="C10" s="83"/>
      <c r="I10" s="74"/>
      <c r="J10" s="101"/>
    </row>
    <row r="11" spans="1:12" ht="24" customHeight="1">
      <c r="A11" s="62" t="s">
        <v>6</v>
      </c>
      <c r="C11" s="83"/>
      <c r="E11" s="67">
        <v>75921493</v>
      </c>
      <c r="F11" s="67"/>
      <c r="G11" s="67">
        <v>74856494</v>
      </c>
      <c r="I11" s="102"/>
    </row>
    <row r="12" spans="1:12" ht="24" customHeight="1">
      <c r="A12" s="63" t="s">
        <v>80</v>
      </c>
      <c r="C12" s="83">
        <v>3</v>
      </c>
      <c r="D12" s="103"/>
      <c r="E12" s="67">
        <v>162531245</v>
      </c>
      <c r="F12" s="68"/>
      <c r="G12" s="67">
        <v>237806621</v>
      </c>
      <c r="I12" s="102"/>
    </row>
    <row r="13" spans="1:12" ht="24" customHeight="1">
      <c r="A13" s="64" t="s">
        <v>67</v>
      </c>
      <c r="B13" s="64"/>
      <c r="C13" s="83"/>
      <c r="E13" s="67">
        <v>95322104</v>
      </c>
      <c r="F13" s="67"/>
      <c r="G13" s="67">
        <v>106192484</v>
      </c>
      <c r="I13" s="102"/>
    </row>
    <row r="14" spans="1:12" ht="24" customHeight="1">
      <c r="A14" s="63" t="s">
        <v>104</v>
      </c>
      <c r="C14" s="83"/>
      <c r="E14" s="67">
        <v>38139124</v>
      </c>
      <c r="F14" s="67"/>
      <c r="G14" s="67">
        <v>38002429</v>
      </c>
      <c r="I14" s="102"/>
    </row>
    <row r="15" spans="1:12" ht="24" customHeight="1">
      <c r="A15" s="63" t="s">
        <v>7</v>
      </c>
      <c r="C15" s="83"/>
      <c r="E15" s="67">
        <v>4891887</v>
      </c>
      <c r="F15" s="67"/>
      <c r="G15" s="67">
        <v>7258252</v>
      </c>
      <c r="I15" s="102"/>
      <c r="J15" s="66"/>
    </row>
    <row r="16" spans="1:12" ht="24" customHeight="1">
      <c r="A16" s="65" t="s">
        <v>8</v>
      </c>
      <c r="B16" s="61"/>
      <c r="C16" s="83"/>
      <c r="E16" s="69">
        <f>SUM(E11:E15)</f>
        <v>376805853</v>
      </c>
      <c r="F16" s="67"/>
      <c r="G16" s="69">
        <f>SUM(G11:G15)</f>
        <v>464116280</v>
      </c>
      <c r="I16" s="102"/>
    </row>
    <row r="17" spans="1:12" ht="24" customHeight="1">
      <c r="A17" s="65" t="s">
        <v>9</v>
      </c>
      <c r="B17" s="61"/>
      <c r="C17" s="83"/>
      <c r="E17" s="67"/>
      <c r="F17" s="67"/>
      <c r="G17" s="67"/>
      <c r="I17" s="102"/>
    </row>
    <row r="18" spans="1:12" ht="24" customHeight="1">
      <c r="A18" s="63" t="s">
        <v>96</v>
      </c>
      <c r="B18" s="63"/>
      <c r="C18" s="83"/>
      <c r="E18" s="70">
        <v>302132</v>
      </c>
      <c r="F18" s="67"/>
      <c r="G18" s="66">
        <v>303018</v>
      </c>
      <c r="I18" s="102"/>
    </row>
    <row r="19" spans="1:12" ht="24" customHeight="1">
      <c r="A19" s="63" t="s">
        <v>68</v>
      </c>
      <c r="B19" s="63"/>
      <c r="C19" s="83"/>
      <c r="E19" s="67">
        <v>232522603</v>
      </c>
      <c r="F19" s="67"/>
      <c r="G19" s="67">
        <v>242483488</v>
      </c>
      <c r="I19" s="102"/>
    </row>
    <row r="20" spans="1:12" ht="24" customHeight="1">
      <c r="A20" s="63" t="s">
        <v>81</v>
      </c>
      <c r="B20" s="63"/>
      <c r="C20" s="83"/>
      <c r="E20" s="71">
        <v>235231</v>
      </c>
      <c r="F20" s="67"/>
      <c r="G20" s="67">
        <v>400001</v>
      </c>
      <c r="I20" s="102"/>
    </row>
    <row r="21" spans="1:12" ht="24" customHeight="1">
      <c r="A21" s="63" t="s">
        <v>83</v>
      </c>
      <c r="C21" s="83"/>
      <c r="E21" s="72">
        <v>7468316</v>
      </c>
      <c r="F21" s="67"/>
      <c r="G21" s="72">
        <v>5748817</v>
      </c>
      <c r="I21" s="102"/>
    </row>
    <row r="22" spans="1:12" ht="24" customHeight="1">
      <c r="A22" s="65" t="s">
        <v>10</v>
      </c>
      <c r="B22" s="61"/>
      <c r="C22" s="83"/>
      <c r="E22" s="67">
        <f>SUM(E18:E21)</f>
        <v>240528282</v>
      </c>
      <c r="F22" s="67"/>
      <c r="G22" s="67">
        <f>SUM(G18:G21)</f>
        <v>248935324</v>
      </c>
    </row>
    <row r="23" spans="1:12" ht="24" customHeight="1" thickBot="1">
      <c r="A23" s="65" t="s">
        <v>11</v>
      </c>
      <c r="B23" s="61"/>
      <c r="E23" s="73">
        <f>SUM(E22,E16)</f>
        <v>617334135</v>
      </c>
      <c r="F23" s="67"/>
      <c r="G23" s="73">
        <f>SUM(G22,G16)</f>
        <v>713051604</v>
      </c>
    </row>
    <row r="24" spans="1:12" ht="24" customHeight="1" thickTop="1"/>
    <row r="25" spans="1:12" ht="24" customHeight="1">
      <c r="A25" s="62" t="s">
        <v>12</v>
      </c>
    </row>
    <row r="26" spans="1:12" s="97" customFormat="1" ht="24" customHeight="1">
      <c r="A26" s="92" t="s">
        <v>0</v>
      </c>
      <c r="B26" s="92"/>
      <c r="C26" s="80"/>
      <c r="D26" s="85"/>
      <c r="E26" s="85"/>
      <c r="F26" s="85"/>
      <c r="G26" s="85"/>
      <c r="I26" s="81"/>
      <c r="J26" s="96"/>
      <c r="K26" s="81"/>
      <c r="L26" s="81"/>
    </row>
    <row r="27" spans="1:12" s="97" customFormat="1" ht="24" customHeight="1">
      <c r="A27" s="65" t="s">
        <v>13</v>
      </c>
      <c r="B27" s="65"/>
      <c r="C27" s="80"/>
      <c r="D27" s="85"/>
      <c r="E27" s="87"/>
      <c r="F27" s="85"/>
      <c r="G27" s="87"/>
      <c r="I27" s="81"/>
      <c r="J27" s="96"/>
      <c r="K27" s="81"/>
      <c r="L27" s="81"/>
    </row>
    <row r="28" spans="1:12" s="97" customFormat="1" ht="24" customHeight="1">
      <c r="A28" s="92" t="s">
        <v>124</v>
      </c>
      <c r="B28" s="92"/>
      <c r="C28" s="80"/>
      <c r="D28" s="85"/>
      <c r="E28" s="87"/>
      <c r="F28" s="85"/>
      <c r="G28" s="87"/>
      <c r="I28" s="81"/>
      <c r="J28" s="96"/>
      <c r="K28" s="81"/>
      <c r="L28" s="81"/>
    </row>
    <row r="29" spans="1:12" ht="24" customHeight="1">
      <c r="A29" s="80"/>
      <c r="B29" s="80"/>
      <c r="C29" s="80"/>
      <c r="D29" s="85"/>
      <c r="E29" s="85"/>
      <c r="F29" s="85"/>
      <c r="G29" s="88" t="s">
        <v>2</v>
      </c>
    </row>
    <row r="30" spans="1:12" ht="24" customHeight="1">
      <c r="A30" s="80"/>
      <c r="B30" s="80"/>
      <c r="C30" s="80"/>
      <c r="D30" s="85"/>
      <c r="E30" s="74" t="s">
        <v>75</v>
      </c>
      <c r="F30" s="74"/>
      <c r="G30" s="74" t="s">
        <v>75</v>
      </c>
    </row>
    <row r="31" spans="1:12" ht="24" customHeight="1">
      <c r="C31" s="82"/>
      <c r="D31" s="100"/>
      <c r="E31" s="89" t="s">
        <v>125</v>
      </c>
      <c r="F31" s="90"/>
      <c r="G31" s="89" t="s">
        <v>126</v>
      </c>
    </row>
    <row r="32" spans="1:12" ht="24" customHeight="1">
      <c r="C32" s="82"/>
      <c r="D32" s="100"/>
      <c r="E32" s="60" t="s">
        <v>77</v>
      </c>
      <c r="F32" s="91"/>
      <c r="G32" s="60" t="s">
        <v>78</v>
      </c>
    </row>
    <row r="33" spans="1:12" ht="24" customHeight="1">
      <c r="C33" s="82"/>
      <c r="D33" s="100"/>
      <c r="E33" s="60" t="s">
        <v>79</v>
      </c>
      <c r="F33" s="91"/>
      <c r="G33" s="60"/>
    </row>
    <row r="34" spans="1:12" ht="24" customHeight="1">
      <c r="A34" s="61" t="s">
        <v>14</v>
      </c>
      <c r="B34" s="61"/>
    </row>
    <row r="35" spans="1:12" ht="24" customHeight="1">
      <c r="A35" s="61" t="s">
        <v>15</v>
      </c>
      <c r="B35" s="61"/>
    </row>
    <row r="36" spans="1:12" ht="24" customHeight="1">
      <c r="A36" s="64" t="s">
        <v>69</v>
      </c>
      <c r="B36" s="64"/>
      <c r="C36" s="83"/>
      <c r="E36" s="74">
        <v>163978300</v>
      </c>
      <c r="F36" s="74"/>
      <c r="G36" s="74">
        <v>187286718</v>
      </c>
      <c r="I36" s="102"/>
    </row>
    <row r="37" spans="1:12" ht="24" customHeight="1">
      <c r="A37" s="64" t="s">
        <v>97</v>
      </c>
      <c r="B37" s="64"/>
      <c r="C37" s="83"/>
      <c r="E37" s="74">
        <v>1019674</v>
      </c>
      <c r="F37" s="74"/>
      <c r="G37" s="74">
        <v>1924209</v>
      </c>
    </row>
    <row r="38" spans="1:12" ht="24" customHeight="1">
      <c r="A38" s="64" t="s">
        <v>127</v>
      </c>
      <c r="B38" s="64"/>
      <c r="C38" s="83"/>
      <c r="E38" s="106">
        <v>3685910</v>
      </c>
      <c r="F38" s="74"/>
      <c r="G38" s="74">
        <v>2455434</v>
      </c>
    </row>
    <row r="39" spans="1:12" ht="24" customHeight="1">
      <c r="A39" s="62" t="s">
        <v>16</v>
      </c>
      <c r="C39" s="83"/>
      <c r="E39" s="75">
        <v>1277364</v>
      </c>
      <c r="F39" s="75"/>
      <c r="G39" s="75">
        <v>1570222</v>
      </c>
      <c r="I39" s="102"/>
    </row>
    <row r="40" spans="1:12" ht="24" customHeight="1">
      <c r="A40" s="61" t="s">
        <v>17</v>
      </c>
      <c r="B40" s="61"/>
      <c r="C40" s="83"/>
      <c r="E40" s="76">
        <f>SUM(E36:E39)</f>
        <v>169961248</v>
      </c>
      <c r="F40" s="75"/>
      <c r="G40" s="76">
        <f>SUM(G36:G39)</f>
        <v>193236583</v>
      </c>
    </row>
    <row r="41" spans="1:12" ht="24" customHeight="1">
      <c r="A41" s="61" t="s">
        <v>18</v>
      </c>
      <c r="B41" s="61"/>
      <c r="C41" s="83"/>
      <c r="E41" s="75"/>
      <c r="F41" s="75"/>
      <c r="G41" s="75"/>
    </row>
    <row r="42" spans="1:12" ht="24" customHeight="1">
      <c r="A42" s="62" t="s">
        <v>98</v>
      </c>
      <c r="C42" s="83"/>
      <c r="E42" s="75">
        <f>3137716-E37</f>
        <v>2118042</v>
      </c>
      <c r="F42" s="75"/>
      <c r="G42" s="75">
        <v>2888652</v>
      </c>
    </row>
    <row r="43" spans="1:12" ht="24" customHeight="1">
      <c r="A43" s="62" t="s">
        <v>19</v>
      </c>
      <c r="C43" s="83"/>
      <c r="E43" s="75">
        <v>41640196</v>
      </c>
      <c r="F43" s="75"/>
      <c r="G43" s="75">
        <v>37735737</v>
      </c>
    </row>
    <row r="44" spans="1:12" ht="24" customHeight="1">
      <c r="A44" s="61" t="s">
        <v>20</v>
      </c>
      <c r="B44" s="61"/>
      <c r="C44" s="83"/>
      <c r="E44" s="76">
        <f>SUM(E42:E43)</f>
        <v>43758238</v>
      </c>
      <c r="F44" s="75"/>
      <c r="G44" s="76">
        <f>SUM(G42:G43)</f>
        <v>40624389</v>
      </c>
    </row>
    <row r="45" spans="1:12" ht="24" customHeight="1">
      <c r="A45" s="61" t="s">
        <v>21</v>
      </c>
      <c r="B45" s="61"/>
      <c r="E45" s="76">
        <f>SUM(E44,E40)</f>
        <v>213719486</v>
      </c>
      <c r="F45" s="75"/>
      <c r="G45" s="76">
        <f>SUM(G44,G40)</f>
        <v>233860972</v>
      </c>
    </row>
    <row r="46" spans="1:12" ht="24" customHeight="1">
      <c r="A46" s="61"/>
      <c r="B46" s="61"/>
      <c r="E46" s="107"/>
      <c r="F46" s="75"/>
      <c r="G46" s="107"/>
    </row>
    <row r="47" spans="1:12" ht="24" customHeight="1">
      <c r="A47" s="62" t="s">
        <v>12</v>
      </c>
    </row>
    <row r="48" spans="1:12" s="97" customFormat="1" ht="24" customHeight="1">
      <c r="A48" s="92" t="s">
        <v>0</v>
      </c>
      <c r="B48" s="92"/>
      <c r="C48" s="80"/>
      <c r="D48" s="85"/>
      <c r="E48" s="85"/>
      <c r="F48" s="85"/>
      <c r="G48" s="85"/>
      <c r="I48" s="81"/>
      <c r="J48" s="96"/>
      <c r="K48" s="81"/>
      <c r="L48" s="81"/>
    </row>
    <row r="49" spans="1:12" s="97" customFormat="1" ht="24" customHeight="1">
      <c r="A49" s="65" t="s">
        <v>13</v>
      </c>
      <c r="B49" s="65"/>
      <c r="C49" s="80"/>
      <c r="D49" s="85"/>
      <c r="E49" s="87"/>
      <c r="F49" s="85"/>
      <c r="G49" s="87"/>
      <c r="I49" s="81"/>
      <c r="J49" s="96"/>
      <c r="K49" s="81"/>
      <c r="L49" s="81"/>
    </row>
    <row r="50" spans="1:12" s="97" customFormat="1" ht="24" customHeight="1">
      <c r="A50" s="92" t="s">
        <v>124</v>
      </c>
      <c r="B50" s="92"/>
      <c r="C50" s="80"/>
      <c r="D50" s="85"/>
      <c r="E50" s="87"/>
      <c r="F50" s="85"/>
      <c r="G50" s="87"/>
      <c r="I50" s="81"/>
      <c r="J50" s="96"/>
      <c r="K50" s="81"/>
      <c r="L50" s="81"/>
    </row>
    <row r="51" spans="1:12" ht="24" customHeight="1">
      <c r="A51" s="80"/>
      <c r="B51" s="80"/>
      <c r="C51" s="80"/>
      <c r="D51" s="85"/>
      <c r="E51" s="85"/>
      <c r="F51" s="85"/>
      <c r="G51" s="88" t="s">
        <v>2</v>
      </c>
    </row>
    <row r="52" spans="1:12" ht="24" customHeight="1">
      <c r="A52" s="80"/>
      <c r="B52" s="80"/>
      <c r="C52" s="80"/>
      <c r="D52" s="85"/>
      <c r="E52" s="74" t="s">
        <v>75</v>
      </c>
      <c r="F52" s="74"/>
      <c r="G52" s="74" t="s">
        <v>75</v>
      </c>
    </row>
    <row r="53" spans="1:12" ht="24" customHeight="1">
      <c r="C53" s="82"/>
      <c r="D53" s="100"/>
      <c r="E53" s="89" t="s">
        <v>125</v>
      </c>
      <c r="F53" s="90"/>
      <c r="G53" s="89" t="s">
        <v>126</v>
      </c>
    </row>
    <row r="54" spans="1:12" ht="24" customHeight="1">
      <c r="C54" s="82"/>
      <c r="D54" s="100"/>
      <c r="E54" s="60" t="s">
        <v>77</v>
      </c>
      <c r="F54" s="91"/>
      <c r="G54" s="60" t="s">
        <v>78</v>
      </c>
    </row>
    <row r="55" spans="1:12" ht="24" customHeight="1">
      <c r="C55" s="82"/>
      <c r="D55" s="100"/>
      <c r="E55" s="60" t="s">
        <v>79</v>
      </c>
      <c r="F55" s="91"/>
      <c r="G55" s="60"/>
    </row>
    <row r="56" spans="1:12" ht="24" customHeight="1">
      <c r="A56" s="61" t="s">
        <v>22</v>
      </c>
      <c r="B56" s="61"/>
      <c r="E56" s="77"/>
      <c r="F56" s="77"/>
      <c r="G56" s="77"/>
    </row>
    <row r="57" spans="1:12" ht="24" customHeight="1">
      <c r="A57" s="62" t="s">
        <v>23</v>
      </c>
      <c r="E57" s="77"/>
      <c r="F57" s="77"/>
      <c r="G57" s="77"/>
    </row>
    <row r="58" spans="1:12" ht="24" customHeight="1">
      <c r="A58" s="63" t="s">
        <v>24</v>
      </c>
      <c r="B58" s="63"/>
      <c r="C58" s="83"/>
      <c r="E58" s="77"/>
      <c r="F58" s="77"/>
      <c r="G58" s="77"/>
    </row>
    <row r="59" spans="1:12" ht="24" customHeight="1" thickBot="1">
      <c r="A59" s="63" t="s">
        <v>76</v>
      </c>
      <c r="B59" s="63"/>
      <c r="C59" s="83"/>
      <c r="E59" s="78">
        <v>121500000</v>
      </c>
      <c r="F59" s="67"/>
      <c r="G59" s="78">
        <v>121500000</v>
      </c>
    </row>
    <row r="60" spans="1:12" ht="24" customHeight="1" thickTop="1">
      <c r="A60" s="63" t="s">
        <v>25</v>
      </c>
      <c r="B60" s="63"/>
      <c r="C60" s="83"/>
      <c r="E60" s="67"/>
      <c r="F60" s="67"/>
      <c r="G60" s="67"/>
    </row>
    <row r="61" spans="1:12" ht="24" customHeight="1">
      <c r="A61" s="63" t="s">
        <v>76</v>
      </c>
      <c r="B61" s="63"/>
      <c r="E61" s="67">
        <f>CE!C18</f>
        <v>121500000</v>
      </c>
      <c r="F61" s="67"/>
      <c r="G61" s="67">
        <v>121500000</v>
      </c>
    </row>
    <row r="62" spans="1:12" ht="24" customHeight="1">
      <c r="A62" s="62" t="s">
        <v>26</v>
      </c>
      <c r="E62" s="67">
        <f>CE!E18</f>
        <v>233350000</v>
      </c>
      <c r="F62" s="67"/>
      <c r="G62" s="67">
        <v>233350000</v>
      </c>
    </row>
    <row r="63" spans="1:12" ht="24" customHeight="1">
      <c r="A63" s="63" t="s">
        <v>27</v>
      </c>
      <c r="B63" s="63"/>
      <c r="C63" s="83"/>
      <c r="F63" s="67"/>
    </row>
    <row r="64" spans="1:12" ht="24" customHeight="1">
      <c r="A64" s="63" t="s">
        <v>28</v>
      </c>
      <c r="B64" s="63"/>
      <c r="C64" s="83"/>
      <c r="E64" s="67">
        <f>CE!G18</f>
        <v>12150000</v>
      </c>
      <c r="F64" s="67"/>
      <c r="G64" s="67">
        <f>SUM(CE!G15)</f>
        <v>12150000</v>
      </c>
    </row>
    <row r="65" spans="1:7" ht="24" customHeight="1">
      <c r="A65" s="63" t="s">
        <v>29</v>
      </c>
      <c r="B65" s="63"/>
      <c r="C65" s="83"/>
      <c r="E65" s="72">
        <f>CE!I18</f>
        <v>36614649</v>
      </c>
      <c r="F65" s="67"/>
      <c r="G65" s="72">
        <f>SUM(CE!I15)</f>
        <v>112190632</v>
      </c>
    </row>
    <row r="66" spans="1:7" ht="24" customHeight="1">
      <c r="A66" s="65" t="s">
        <v>30</v>
      </c>
      <c r="B66" s="65"/>
      <c r="E66" s="72">
        <f>SUM(E61:E65)</f>
        <v>403614649</v>
      </c>
      <c r="F66" s="67"/>
      <c r="G66" s="72">
        <f>SUM(G61:G65)</f>
        <v>479190632</v>
      </c>
    </row>
    <row r="67" spans="1:7" ht="24" customHeight="1" thickBot="1">
      <c r="A67" s="61" t="s">
        <v>31</v>
      </c>
      <c r="B67" s="61"/>
      <c r="E67" s="78">
        <f>SUM(E66,E45)</f>
        <v>617334135</v>
      </c>
      <c r="F67" s="67"/>
      <c r="G67" s="78">
        <f>SUM(G66,G45)</f>
        <v>713051604</v>
      </c>
    </row>
    <row r="68" spans="1:7" ht="24" customHeight="1" thickTop="1">
      <c r="C68" s="84"/>
      <c r="E68" s="67">
        <f>SUM(E67-E23)</f>
        <v>0</v>
      </c>
      <c r="F68" s="79"/>
      <c r="G68" s="67">
        <f>SUM(G67-G23)</f>
        <v>0</v>
      </c>
    </row>
    <row r="69" spans="1:7" ht="24" customHeight="1">
      <c r="A69" s="62" t="s">
        <v>12</v>
      </c>
      <c r="C69" s="84"/>
    </row>
    <row r="70" spans="1:7" ht="24" customHeight="1">
      <c r="C70" s="84"/>
    </row>
    <row r="71" spans="1:7" ht="24" customHeight="1">
      <c r="A71" s="104"/>
      <c r="B71" s="105"/>
      <c r="C71" s="84"/>
    </row>
    <row r="72" spans="1:7" ht="24" customHeight="1">
      <c r="C72" s="84"/>
    </row>
    <row r="73" spans="1:7" ht="24" customHeight="1">
      <c r="B73" s="62" t="s">
        <v>32</v>
      </c>
      <c r="C73" s="66"/>
    </row>
    <row r="74" spans="1:7" ht="24" customHeight="1">
      <c r="A74" s="104"/>
      <c r="B74" s="105"/>
      <c r="C74" s="84"/>
    </row>
  </sheetData>
  <printOptions horizontalCentered="1"/>
  <pageMargins left="0.74" right="0.3" top="0.78700000000000003" bottom="0.118110236220472" header="0.31496062992126" footer="0.31496062992126"/>
  <pageSetup paperSize="9" scale="91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showGridLines="0" view="pageBreakPreview" zoomScaleNormal="80" zoomScaleSheetLayoutView="100" workbookViewId="0">
      <selection activeCell="A26" sqref="A26"/>
    </sheetView>
  </sheetViews>
  <sheetFormatPr defaultColWidth="10.5703125" defaultRowHeight="24" customHeight="1"/>
  <cols>
    <col min="1" max="1" width="49.140625" style="11" customWidth="1"/>
    <col min="2" max="2" width="10.42578125" style="11" customWidth="1"/>
    <col min="3" max="3" width="1.5703125" style="10" customWidth="1"/>
    <col min="4" max="4" width="15.28515625" style="10" customWidth="1"/>
    <col min="5" max="5" width="1.42578125" style="10" customWidth="1"/>
    <col min="6" max="6" width="15.28515625" style="10" customWidth="1"/>
    <col min="7" max="7" width="14.42578125" style="10" customWidth="1"/>
    <col min="8" max="16384" width="10.5703125" style="10"/>
  </cols>
  <sheetData>
    <row r="1" spans="1:6" s="28" customFormat="1" ht="24" customHeight="1">
      <c r="D1" s="29"/>
      <c r="E1" s="30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34</v>
      </c>
      <c r="B3" s="5"/>
      <c r="C3" s="6"/>
      <c r="D3" s="6"/>
      <c r="E3" s="6"/>
      <c r="F3" s="6"/>
    </row>
    <row r="4" spans="1:6" s="7" customFormat="1" ht="24" customHeight="1">
      <c r="A4" s="4" t="s">
        <v>123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2565</v>
      </c>
      <c r="E6" s="32"/>
      <c r="F6" s="31">
        <v>2564</v>
      </c>
    </row>
    <row r="7" spans="1:6" ht="24" customHeight="1">
      <c r="A7" s="3" t="s">
        <v>35</v>
      </c>
      <c r="B7" s="12"/>
      <c r="C7" s="13"/>
      <c r="D7" s="31"/>
      <c r="E7" s="32"/>
      <c r="F7" s="14"/>
    </row>
    <row r="8" spans="1:6" ht="24" customHeight="1">
      <c r="A8" s="3" t="s">
        <v>36</v>
      </c>
    </row>
    <row r="9" spans="1:6" ht="24" customHeight="1">
      <c r="A9" s="16" t="s">
        <v>91</v>
      </c>
      <c r="B9" s="15"/>
      <c r="D9" s="20">
        <v>169510426</v>
      </c>
      <c r="E9" s="20"/>
      <c r="F9" s="20">
        <v>199821761</v>
      </c>
    </row>
    <row r="10" spans="1:6" ht="24" customHeight="1">
      <c r="A10" s="16" t="s">
        <v>37</v>
      </c>
      <c r="B10" s="15"/>
      <c r="D10" s="20">
        <v>2155456</v>
      </c>
      <c r="E10" s="20"/>
      <c r="F10" s="20">
        <v>4347051</v>
      </c>
    </row>
    <row r="11" spans="1:6" ht="24" customHeight="1">
      <c r="A11" s="3" t="s">
        <v>38</v>
      </c>
      <c r="D11" s="22">
        <f>SUM(D9:D10)</f>
        <v>171665882</v>
      </c>
      <c r="E11" s="20"/>
      <c r="F11" s="22">
        <f>SUM(F9:F10)</f>
        <v>204168812</v>
      </c>
    </row>
    <row r="12" spans="1:6" ht="24" customHeight="1">
      <c r="A12" s="3" t="s">
        <v>39</v>
      </c>
      <c r="D12" s="20"/>
      <c r="E12" s="20"/>
      <c r="F12" s="20"/>
    </row>
    <row r="13" spans="1:6" ht="24" customHeight="1">
      <c r="A13" s="16" t="s">
        <v>84</v>
      </c>
      <c r="D13" s="20">
        <v>162208167</v>
      </c>
      <c r="E13" s="20"/>
      <c r="F13" s="20">
        <v>176777255</v>
      </c>
    </row>
    <row r="14" spans="1:6" ht="24" customHeight="1">
      <c r="A14" s="16" t="s">
        <v>92</v>
      </c>
      <c r="B14" s="15"/>
      <c r="D14" s="20">
        <v>6564913</v>
      </c>
      <c r="E14" s="20"/>
      <c r="F14" s="20">
        <v>11877212</v>
      </c>
    </row>
    <row r="15" spans="1:6" ht="24" customHeight="1">
      <c r="A15" s="16" t="s">
        <v>40</v>
      </c>
      <c r="B15" s="15"/>
      <c r="D15" s="20">
        <v>16165740</v>
      </c>
      <c r="E15" s="20"/>
      <c r="F15" s="20">
        <v>17688947</v>
      </c>
    </row>
    <row r="16" spans="1:6" ht="24" customHeight="1">
      <c r="A16" s="3" t="s">
        <v>41</v>
      </c>
      <c r="D16" s="22">
        <f>SUM(D13:D15)</f>
        <v>184938820</v>
      </c>
      <c r="E16" s="20"/>
      <c r="F16" s="22">
        <f>SUM(F13:F15)</f>
        <v>206343414</v>
      </c>
    </row>
    <row r="17" spans="1:6" ht="24" customHeight="1">
      <c r="A17" s="3" t="s">
        <v>138</v>
      </c>
      <c r="D17" s="21">
        <f>D11-D16</f>
        <v>-13272938</v>
      </c>
      <c r="E17" s="20"/>
      <c r="F17" s="21">
        <f>F11-F16</f>
        <v>-2174602</v>
      </c>
    </row>
    <row r="18" spans="1:6" ht="24" customHeight="1">
      <c r="A18" s="11" t="s">
        <v>107</v>
      </c>
      <c r="D18" s="23">
        <v>-62377</v>
      </c>
      <c r="E18" s="20"/>
      <c r="F18" s="23">
        <v>-30957</v>
      </c>
    </row>
    <row r="19" spans="1:6" ht="24" customHeight="1">
      <c r="A19" s="18" t="s">
        <v>139</v>
      </c>
      <c r="D19" s="33">
        <f>SUM(D17:D18)</f>
        <v>-13335315</v>
      </c>
      <c r="E19" s="20"/>
      <c r="F19" s="33">
        <f>SUM(F17:F18)</f>
        <v>-2205559</v>
      </c>
    </row>
    <row r="20" spans="1:6" ht="24" customHeight="1">
      <c r="A20" s="16" t="s">
        <v>132</v>
      </c>
      <c r="B20" s="15"/>
      <c r="D20" s="20">
        <v>155646</v>
      </c>
      <c r="E20" s="21"/>
      <c r="F20" s="20">
        <v>457156</v>
      </c>
    </row>
    <row r="21" spans="1:6" ht="24" customHeight="1">
      <c r="A21" s="3" t="s">
        <v>141</v>
      </c>
      <c r="D21" s="33">
        <f>SUM(D19:D20)</f>
        <v>-13179669</v>
      </c>
      <c r="E21" s="21"/>
      <c r="F21" s="33">
        <f>SUM(F19:F20)</f>
        <v>-1748403</v>
      </c>
    </row>
    <row r="22" spans="1:6" ht="24" customHeight="1">
      <c r="A22" s="3" t="s">
        <v>86</v>
      </c>
      <c r="D22" s="23">
        <v>0</v>
      </c>
      <c r="E22" s="21"/>
      <c r="F22" s="23">
        <v>0</v>
      </c>
    </row>
    <row r="23" spans="1:6" ht="24" customHeight="1" thickBot="1">
      <c r="A23" s="3" t="s">
        <v>87</v>
      </c>
      <c r="D23" s="34">
        <f>SUM(D21:D22)</f>
        <v>-13179669</v>
      </c>
      <c r="E23" s="21"/>
      <c r="F23" s="34">
        <f>SUM(F21:F22)</f>
        <v>-1748403</v>
      </c>
    </row>
    <row r="24" spans="1:6" ht="24" customHeight="1" thickTop="1">
      <c r="D24" s="21"/>
      <c r="E24" s="21"/>
      <c r="F24" s="21"/>
    </row>
    <row r="25" spans="1:6" ht="24" customHeight="1">
      <c r="A25" s="3" t="s">
        <v>129</v>
      </c>
      <c r="B25" s="15"/>
    </row>
    <row r="26" spans="1:6" ht="24" customHeight="1" thickBot="1">
      <c r="A26" s="11" t="s">
        <v>140</v>
      </c>
      <c r="D26" s="37">
        <f>D23/121500000</f>
        <v>-0.10847464197530864</v>
      </c>
      <c r="E26" s="38"/>
      <c r="F26" s="37">
        <f>F23/121500000</f>
        <v>-1.4390148148148148E-2</v>
      </c>
    </row>
    <row r="27" spans="1:6" ht="24" customHeight="1" thickTop="1">
      <c r="D27" s="35"/>
      <c r="E27" s="35"/>
      <c r="F27" s="35"/>
    </row>
    <row r="28" spans="1:6" ht="24" customHeight="1">
      <c r="A28" s="11" t="s">
        <v>12</v>
      </c>
      <c r="B28" s="26"/>
      <c r="D28" s="24"/>
      <c r="E28" s="25"/>
      <c r="F28" s="24"/>
    </row>
    <row r="29" spans="1:6" ht="24" customHeight="1">
      <c r="B29" s="26"/>
      <c r="D29" s="24"/>
      <c r="E29" s="25"/>
      <c r="F29" s="24"/>
    </row>
    <row r="30" spans="1:6" s="28" customFormat="1" ht="24" customHeight="1">
      <c r="D30" s="29"/>
      <c r="E30" s="30"/>
      <c r="F30" s="9" t="s">
        <v>33</v>
      </c>
    </row>
    <row r="31" spans="1:6" s="7" customFormat="1" ht="24" customHeight="1">
      <c r="A31" s="4" t="s">
        <v>0</v>
      </c>
      <c r="B31" s="5"/>
      <c r="C31" s="6"/>
      <c r="D31" s="6"/>
      <c r="E31" s="6"/>
      <c r="F31" s="6"/>
    </row>
    <row r="32" spans="1:6" s="7" customFormat="1" ht="24" customHeight="1">
      <c r="A32" s="18" t="s">
        <v>34</v>
      </c>
      <c r="B32" s="5"/>
      <c r="C32" s="6"/>
      <c r="D32" s="6"/>
      <c r="E32" s="6"/>
      <c r="F32" s="6"/>
    </row>
    <row r="33" spans="1:6" s="7" customFormat="1" ht="24" customHeight="1">
      <c r="A33" s="4" t="s">
        <v>120</v>
      </c>
      <c r="B33" s="5"/>
      <c r="C33" s="6"/>
      <c r="D33" s="6"/>
      <c r="E33" s="6"/>
      <c r="F33" s="6"/>
    </row>
    <row r="34" spans="1:6" s="7" customFormat="1" ht="24" customHeight="1">
      <c r="B34" s="5"/>
      <c r="C34" s="6"/>
      <c r="D34" s="8"/>
      <c r="E34" s="6"/>
      <c r="F34" s="9" t="s">
        <v>2</v>
      </c>
    </row>
    <row r="35" spans="1:6" ht="24" customHeight="1">
      <c r="B35" s="12"/>
      <c r="C35" s="13"/>
      <c r="D35" s="31">
        <v>2565</v>
      </c>
      <c r="E35" s="32"/>
      <c r="F35" s="31">
        <v>2564</v>
      </c>
    </row>
    <row r="36" spans="1:6" ht="24" customHeight="1">
      <c r="A36" s="3" t="s">
        <v>35</v>
      </c>
      <c r="B36" s="12"/>
      <c r="C36" s="13"/>
      <c r="D36" s="31"/>
      <c r="E36" s="32"/>
      <c r="F36" s="14"/>
    </row>
    <row r="37" spans="1:6" ht="24" customHeight="1">
      <c r="A37" s="3" t="s">
        <v>36</v>
      </c>
    </row>
    <row r="38" spans="1:6" ht="24" customHeight="1">
      <c r="A38" s="16" t="s">
        <v>91</v>
      </c>
      <c r="B38" s="15"/>
      <c r="D38" s="20">
        <v>565169196</v>
      </c>
      <c r="E38" s="20"/>
      <c r="F38" s="20">
        <v>668674833</v>
      </c>
    </row>
    <row r="39" spans="1:6" ht="24" customHeight="1">
      <c r="A39" s="16" t="s">
        <v>37</v>
      </c>
      <c r="B39" s="15"/>
      <c r="D39" s="20">
        <v>8099196</v>
      </c>
      <c r="E39" s="20"/>
      <c r="F39" s="20">
        <v>11820205</v>
      </c>
    </row>
    <row r="40" spans="1:6" ht="24" customHeight="1">
      <c r="A40" s="3" t="s">
        <v>38</v>
      </c>
      <c r="D40" s="22">
        <f>SUM(D38:D39)</f>
        <v>573268392</v>
      </c>
      <c r="E40" s="20"/>
      <c r="F40" s="22">
        <f>SUM(F38:F39)</f>
        <v>680495038</v>
      </c>
    </row>
    <row r="41" spans="1:6" ht="24" customHeight="1">
      <c r="A41" s="3" t="s">
        <v>39</v>
      </c>
      <c r="D41" s="20"/>
      <c r="E41" s="20"/>
      <c r="F41" s="20"/>
    </row>
    <row r="42" spans="1:6" ht="24" customHeight="1">
      <c r="A42" s="16" t="s">
        <v>84</v>
      </c>
      <c r="D42" s="20">
        <v>519499891</v>
      </c>
      <c r="E42" s="20"/>
      <c r="F42" s="20">
        <v>568459988</v>
      </c>
    </row>
    <row r="43" spans="1:6" ht="24" customHeight="1">
      <c r="A43" s="16" t="s">
        <v>92</v>
      </c>
      <c r="B43" s="15"/>
      <c r="D43" s="20">
        <v>24777279</v>
      </c>
      <c r="E43" s="20"/>
      <c r="F43" s="20">
        <v>36855087</v>
      </c>
    </row>
    <row r="44" spans="1:6" ht="24" customHeight="1">
      <c r="A44" s="16" t="s">
        <v>40</v>
      </c>
      <c r="B44" s="15"/>
      <c r="D44" s="20">
        <v>51410799</v>
      </c>
      <c r="E44" s="20"/>
      <c r="F44" s="20">
        <v>54945468</v>
      </c>
    </row>
    <row r="45" spans="1:6" ht="24" customHeight="1">
      <c r="A45" s="3" t="s">
        <v>41</v>
      </c>
      <c r="D45" s="22">
        <f>SUM(D42:D44)</f>
        <v>595687969</v>
      </c>
      <c r="E45" s="20"/>
      <c r="F45" s="22">
        <f>SUM(F42:F44)</f>
        <v>660260543</v>
      </c>
    </row>
    <row r="46" spans="1:6" ht="24" customHeight="1">
      <c r="A46" s="3" t="s">
        <v>115</v>
      </c>
      <c r="D46" s="21">
        <f>D40-D45</f>
        <v>-22419577</v>
      </c>
      <c r="E46" s="20"/>
      <c r="F46" s="21">
        <f>F40-F45</f>
        <v>20234495</v>
      </c>
    </row>
    <row r="47" spans="1:6" ht="24" customHeight="1">
      <c r="A47" s="11" t="s">
        <v>107</v>
      </c>
      <c r="D47" s="23">
        <v>-200905</v>
      </c>
      <c r="E47" s="20"/>
      <c r="F47" s="23">
        <v>-100071</v>
      </c>
    </row>
    <row r="48" spans="1:6" ht="24" customHeight="1">
      <c r="A48" s="18" t="s">
        <v>116</v>
      </c>
      <c r="D48" s="33">
        <f>SUM(D46:D47)</f>
        <v>-22620482</v>
      </c>
      <c r="E48" s="20"/>
      <c r="F48" s="33">
        <f>SUM(F46:F47)</f>
        <v>20134424</v>
      </c>
    </row>
    <row r="49" spans="1:6" ht="24" customHeight="1">
      <c r="A49" s="16" t="s">
        <v>119</v>
      </c>
      <c r="B49" s="15"/>
      <c r="D49" s="23">
        <v>1719499</v>
      </c>
      <c r="E49" s="21"/>
      <c r="F49" s="23">
        <v>-3912348</v>
      </c>
    </row>
    <row r="50" spans="1:6" ht="24" customHeight="1">
      <c r="A50" s="3" t="s">
        <v>117</v>
      </c>
      <c r="D50" s="33">
        <f>SUM(D48:D49)</f>
        <v>-20900983</v>
      </c>
      <c r="E50" s="21"/>
      <c r="F50" s="33">
        <f>SUM(F48:F49)</f>
        <v>16222076</v>
      </c>
    </row>
    <row r="51" spans="1:6" ht="24" customHeight="1">
      <c r="A51" s="3" t="s">
        <v>86</v>
      </c>
      <c r="D51" s="23">
        <v>0</v>
      </c>
      <c r="E51" s="21"/>
      <c r="F51" s="23">
        <v>0</v>
      </c>
    </row>
    <row r="52" spans="1:6" ht="24" customHeight="1" thickBot="1">
      <c r="A52" s="3" t="s">
        <v>87</v>
      </c>
      <c r="D52" s="34">
        <f>SUM(D50:D51)</f>
        <v>-20900983</v>
      </c>
      <c r="E52" s="21"/>
      <c r="F52" s="34">
        <f>SUM(F50:F51)</f>
        <v>16222076</v>
      </c>
    </row>
    <row r="53" spans="1:6" ht="24" customHeight="1" thickTop="1">
      <c r="D53" s="21"/>
      <c r="E53" s="21"/>
      <c r="F53" s="21"/>
    </row>
    <row r="54" spans="1:6" ht="24" customHeight="1">
      <c r="A54" s="3" t="s">
        <v>129</v>
      </c>
      <c r="B54" s="15"/>
    </row>
    <row r="55" spans="1:6" ht="24" customHeight="1" thickBot="1">
      <c r="A55" s="11" t="s">
        <v>118</v>
      </c>
      <c r="D55" s="37">
        <f>D52/121500000</f>
        <v>-0.17202455144032922</v>
      </c>
      <c r="E55" s="38"/>
      <c r="F55" s="37">
        <f>F52/121500000</f>
        <v>0.13351502880658436</v>
      </c>
    </row>
    <row r="56" spans="1:6" ht="24" customHeight="1" thickTop="1">
      <c r="D56" s="35"/>
      <c r="E56" s="35"/>
      <c r="F56" s="35"/>
    </row>
    <row r="57" spans="1:6" ht="24" customHeight="1">
      <c r="A57" s="11" t="s">
        <v>12</v>
      </c>
      <c r="B57" s="26"/>
      <c r="D57" s="24"/>
      <c r="E57" s="25"/>
      <c r="F57" s="24"/>
    </row>
    <row r="58" spans="1:6" ht="24" customHeight="1">
      <c r="B58" s="26"/>
      <c r="D58" s="24"/>
      <c r="E58" s="25"/>
      <c r="F58" s="24"/>
    </row>
  </sheetData>
  <printOptions horizontalCentered="1"/>
  <pageMargins left="0.82" right="0.31496062992126" top="0.78740157480314998" bottom="0.19" header="0.31496062992126" footer="0.31496062992126"/>
  <pageSetup paperSize="9" scale="95" fitToHeight="6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0"/>
  <sheetViews>
    <sheetView showGridLines="0" view="pageBreakPreview" zoomScale="70" zoomScaleNormal="69" zoomScaleSheetLayoutView="70" workbookViewId="0">
      <selection activeCell="I16" sqref="I16"/>
    </sheetView>
  </sheetViews>
  <sheetFormatPr defaultColWidth="9.28515625" defaultRowHeight="24" customHeight="1"/>
  <cols>
    <col min="1" max="1" width="27.28515625" style="43" customWidth="1"/>
    <col min="2" max="2" width="8" style="44" customWidth="1"/>
    <col min="3" max="3" width="15.7109375" style="44" customWidth="1"/>
    <col min="4" max="4" width="1.5703125" style="44" customWidth="1"/>
    <col min="5" max="5" width="15.7109375" style="44" customWidth="1"/>
    <col min="6" max="6" width="1.5703125" style="44" customWidth="1"/>
    <col min="7" max="7" width="15.7109375" style="44" customWidth="1"/>
    <col min="8" max="8" width="1.5703125" style="45" customWidth="1"/>
    <col min="9" max="9" width="15.7109375" style="44" customWidth="1"/>
    <col min="10" max="10" width="1.5703125" style="44" customWidth="1"/>
    <col min="11" max="11" width="15.7109375" style="44" customWidth="1"/>
    <col min="12" max="12" width="1.5703125" style="1" customWidth="1"/>
    <col min="13" max="13" width="13.5703125" style="1" customWidth="1"/>
    <col min="14" max="16384" width="9.28515625" style="1"/>
  </cols>
  <sheetData>
    <row r="1" spans="1:11" ht="24" customHeight="1">
      <c r="K1" s="46" t="s">
        <v>55</v>
      </c>
    </row>
    <row r="2" spans="1:11" ht="24" customHeight="1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4" customHeight="1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24" customHeight="1">
      <c r="A4" s="109" t="s">
        <v>120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ht="24" customHeight="1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s="2" customFormat="1" ht="24" customHeight="1">
      <c r="A6" s="47"/>
      <c r="B6" s="48"/>
      <c r="C6" s="48" t="s">
        <v>99</v>
      </c>
      <c r="D6" s="48"/>
      <c r="E6" s="48"/>
      <c r="F6" s="48"/>
      <c r="G6" s="111" t="s">
        <v>27</v>
      </c>
      <c r="H6" s="111"/>
      <c r="I6" s="111"/>
      <c r="J6" s="48"/>
      <c r="K6" s="48"/>
    </row>
    <row r="7" spans="1:11" s="2" customFormat="1" ht="24" customHeight="1">
      <c r="A7" s="47"/>
      <c r="B7" s="48"/>
      <c r="C7" s="48" t="s">
        <v>64</v>
      </c>
      <c r="D7" s="48"/>
      <c r="E7" s="48" t="s">
        <v>57</v>
      </c>
      <c r="F7" s="48"/>
      <c r="G7" s="49" t="s">
        <v>58</v>
      </c>
      <c r="H7" s="49"/>
      <c r="I7" s="48"/>
      <c r="J7" s="48"/>
      <c r="K7" s="48"/>
    </row>
    <row r="8" spans="1:11" s="2" customFormat="1" ht="24" customHeight="1">
      <c r="A8" s="47"/>
      <c r="B8" s="48"/>
      <c r="C8" s="50" t="s">
        <v>65</v>
      </c>
      <c r="D8" s="48"/>
      <c r="E8" s="50" t="s">
        <v>66</v>
      </c>
      <c r="F8" s="48"/>
      <c r="G8" s="50" t="s">
        <v>59</v>
      </c>
      <c r="H8" s="49"/>
      <c r="I8" s="50" t="s">
        <v>60</v>
      </c>
      <c r="J8" s="48"/>
      <c r="K8" s="50" t="s">
        <v>61</v>
      </c>
    </row>
    <row r="9" spans="1:11" s="2" customFormat="1" ht="24" customHeight="1">
      <c r="A9" s="47"/>
      <c r="B9" s="48"/>
      <c r="C9" s="49"/>
      <c r="D9" s="48"/>
      <c r="E9" s="49"/>
      <c r="F9" s="48"/>
      <c r="G9" s="49"/>
      <c r="H9" s="49"/>
      <c r="I9" s="49"/>
      <c r="J9" s="48"/>
      <c r="K9" s="49"/>
    </row>
    <row r="10" spans="1:11" ht="24" customHeight="1">
      <c r="A10" s="51" t="s">
        <v>105</v>
      </c>
      <c r="C10" s="52">
        <v>121500000</v>
      </c>
      <c r="D10" s="52"/>
      <c r="E10" s="52">
        <v>233350000</v>
      </c>
      <c r="F10" s="52"/>
      <c r="G10" s="52">
        <v>12150000</v>
      </c>
      <c r="H10" s="53"/>
      <c r="I10" s="52">
        <v>143950999</v>
      </c>
      <c r="J10" s="52"/>
      <c r="K10" s="52">
        <f>SUM(C10:I10)</f>
        <v>510950999</v>
      </c>
    </row>
    <row r="11" spans="1:11" ht="24" customHeight="1">
      <c r="A11" s="54" t="s">
        <v>88</v>
      </c>
      <c r="C11" s="55">
        <v>0</v>
      </c>
      <c r="D11" s="53"/>
      <c r="E11" s="55">
        <v>0</v>
      </c>
      <c r="F11" s="53"/>
      <c r="G11" s="55">
        <v>0</v>
      </c>
      <c r="H11" s="53"/>
      <c r="I11" s="53">
        <f>SUM(PL!F50)</f>
        <v>16222076</v>
      </c>
      <c r="J11" s="52"/>
      <c r="K11" s="52">
        <f>SUM(C11:I11)</f>
        <v>16222076</v>
      </c>
    </row>
    <row r="12" spans="1:11" ht="24" customHeight="1">
      <c r="A12" s="54" t="s">
        <v>131</v>
      </c>
      <c r="C12" s="55">
        <v>0</v>
      </c>
      <c r="D12" s="52"/>
      <c r="E12" s="55">
        <v>0</v>
      </c>
      <c r="F12" s="52"/>
      <c r="G12" s="55">
        <v>0</v>
      </c>
      <c r="H12" s="53"/>
      <c r="I12" s="53">
        <v>-54675000</v>
      </c>
      <c r="J12" s="52"/>
      <c r="K12" s="52">
        <f>SUM(C12:I12)</f>
        <v>-54675000</v>
      </c>
    </row>
    <row r="13" spans="1:11" ht="24" customHeight="1" thickBot="1">
      <c r="A13" s="51" t="s">
        <v>106</v>
      </c>
      <c r="C13" s="56">
        <f>SUM(C10:C12)</f>
        <v>121500000</v>
      </c>
      <c r="D13" s="53"/>
      <c r="E13" s="56">
        <f>SUM(E10:E12)</f>
        <v>233350000</v>
      </c>
      <c r="F13" s="53"/>
      <c r="G13" s="56">
        <f>SUM(G10:G12)</f>
        <v>12150000</v>
      </c>
      <c r="H13" s="53"/>
      <c r="I13" s="56">
        <f>SUM(I10:I12)</f>
        <v>105498075</v>
      </c>
      <c r="J13" s="53"/>
      <c r="K13" s="56">
        <f>SUM(K10:K12)</f>
        <v>472498075</v>
      </c>
    </row>
    <row r="14" spans="1:11" ht="24" customHeight="1" thickTop="1">
      <c r="A14" s="54"/>
      <c r="C14" s="57"/>
      <c r="D14" s="57"/>
      <c r="E14" s="57"/>
      <c r="F14" s="57"/>
      <c r="G14" s="57"/>
      <c r="H14" s="58"/>
      <c r="I14" s="57"/>
      <c r="J14" s="57"/>
      <c r="K14" s="57"/>
    </row>
    <row r="15" spans="1:11" ht="24" customHeight="1">
      <c r="A15" s="51" t="s">
        <v>121</v>
      </c>
      <c r="C15" s="52">
        <v>121500000</v>
      </c>
      <c r="D15" s="52"/>
      <c r="E15" s="52">
        <v>233350000</v>
      </c>
      <c r="F15" s="52"/>
      <c r="G15" s="52">
        <v>12150000</v>
      </c>
      <c r="H15" s="53"/>
      <c r="I15" s="52">
        <v>112190632</v>
      </c>
      <c r="J15" s="52"/>
      <c r="K15" s="52">
        <f>SUM(C15:I15)</f>
        <v>479190632</v>
      </c>
    </row>
    <row r="16" spans="1:11" ht="24" customHeight="1">
      <c r="A16" s="54" t="s">
        <v>88</v>
      </c>
      <c r="C16" s="55">
        <v>0</v>
      </c>
      <c r="D16" s="53"/>
      <c r="E16" s="55">
        <v>0</v>
      </c>
      <c r="F16" s="53"/>
      <c r="G16" s="55">
        <v>0</v>
      </c>
      <c r="H16" s="53"/>
      <c r="I16" s="53">
        <f>PL!D50</f>
        <v>-20900983</v>
      </c>
      <c r="J16" s="52"/>
      <c r="K16" s="52">
        <f>SUM(C16:I16)</f>
        <v>-20900983</v>
      </c>
    </row>
    <row r="17" spans="1:12" ht="24" customHeight="1">
      <c r="A17" s="54" t="s">
        <v>131</v>
      </c>
      <c r="C17" s="55">
        <v>0</v>
      </c>
      <c r="D17" s="52"/>
      <c r="E17" s="55">
        <v>0</v>
      </c>
      <c r="F17" s="52"/>
      <c r="G17" s="55">
        <v>0</v>
      </c>
      <c r="H17" s="53"/>
      <c r="I17" s="53">
        <v>-54675000</v>
      </c>
      <c r="J17" s="52"/>
      <c r="K17" s="52">
        <f>SUM(C17:I17)</f>
        <v>-54675000</v>
      </c>
    </row>
    <row r="18" spans="1:12" ht="24" customHeight="1" thickBot="1">
      <c r="A18" s="51" t="s">
        <v>122</v>
      </c>
      <c r="C18" s="56">
        <f>SUM(C15:C17)</f>
        <v>121500000</v>
      </c>
      <c r="D18" s="53"/>
      <c r="E18" s="56">
        <f>SUM(E15:E17)</f>
        <v>233350000</v>
      </c>
      <c r="F18" s="53"/>
      <c r="G18" s="56">
        <f>SUM(G15:G17)</f>
        <v>12150000</v>
      </c>
      <c r="H18" s="53"/>
      <c r="I18" s="56">
        <f>SUM(I15:I17)</f>
        <v>36614649</v>
      </c>
      <c r="J18" s="53"/>
      <c r="K18" s="56">
        <f>SUM(K15:K17)</f>
        <v>403614649</v>
      </c>
    </row>
    <row r="19" spans="1:12" ht="24" customHeight="1" thickTop="1">
      <c r="A19" s="54"/>
      <c r="C19" s="57"/>
      <c r="D19" s="57"/>
      <c r="E19" s="57"/>
      <c r="F19" s="57"/>
      <c r="G19" s="57"/>
      <c r="H19" s="57"/>
      <c r="I19" s="57"/>
      <c r="J19" s="59"/>
      <c r="K19" s="57">
        <f>SUM(K18-BS!E66)</f>
        <v>0</v>
      </c>
      <c r="L19" s="40"/>
    </row>
    <row r="20" spans="1:12" ht="24" customHeight="1">
      <c r="A20" s="43" t="s">
        <v>12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showGridLines="0" view="pageBreakPreview" zoomScaleNormal="85" zoomScaleSheetLayoutView="100" workbookViewId="0">
      <selection activeCell="A24" sqref="A24"/>
    </sheetView>
  </sheetViews>
  <sheetFormatPr defaultColWidth="10.5703125" defaultRowHeight="24" customHeight="1"/>
  <cols>
    <col min="1" max="1" width="57.28515625" style="11" customWidth="1"/>
    <col min="2" max="2" width="6.85546875" style="11" customWidth="1"/>
    <col min="3" max="3" width="1.5703125" style="10" customWidth="1"/>
    <col min="4" max="4" width="16.28515625" style="10" customWidth="1"/>
    <col min="5" max="5" width="1.42578125" style="10" customWidth="1"/>
    <col min="6" max="7" width="15.85546875" style="10" customWidth="1"/>
    <col min="8" max="8" width="17.7109375" style="10" customWidth="1"/>
    <col min="9" max="9" width="14.28515625" style="10" customWidth="1"/>
    <col min="10" max="10" width="11.7109375" style="10" bestFit="1" customWidth="1"/>
    <col min="11" max="16384" width="10.5703125" style="10"/>
  </cols>
  <sheetData>
    <row r="1" spans="1:7" s="7" customFormat="1" ht="24" customHeight="1">
      <c r="B1" s="5"/>
      <c r="C1" s="6"/>
      <c r="D1" s="6"/>
      <c r="E1" s="6"/>
      <c r="F1" s="9" t="s">
        <v>33</v>
      </c>
      <c r="G1" s="9"/>
    </row>
    <row r="2" spans="1:7" s="7" customFormat="1" ht="24" customHeight="1">
      <c r="A2" s="4" t="s">
        <v>0</v>
      </c>
      <c r="B2" s="5"/>
      <c r="C2" s="6"/>
      <c r="D2" s="6"/>
      <c r="E2" s="6"/>
      <c r="F2" s="6"/>
      <c r="G2" s="6"/>
    </row>
    <row r="3" spans="1:7" s="7" customFormat="1" ht="24" customHeight="1">
      <c r="A3" s="18" t="s">
        <v>42</v>
      </c>
      <c r="B3" s="5"/>
      <c r="C3" s="6"/>
      <c r="D3" s="6"/>
      <c r="E3" s="6"/>
      <c r="F3" s="6"/>
      <c r="G3" s="6"/>
    </row>
    <row r="4" spans="1:7" s="7" customFormat="1" ht="24" customHeight="1">
      <c r="A4" s="4" t="s">
        <v>120</v>
      </c>
      <c r="B4" s="5"/>
      <c r="C4" s="6"/>
      <c r="D4" s="6"/>
      <c r="E4" s="6"/>
      <c r="F4" s="6"/>
      <c r="G4" s="6"/>
    </row>
    <row r="5" spans="1:7" s="7" customFormat="1" ht="24" customHeight="1">
      <c r="B5" s="5"/>
      <c r="C5" s="6"/>
      <c r="D5" s="8"/>
      <c r="E5" s="6"/>
      <c r="F5" s="9" t="s">
        <v>2</v>
      </c>
      <c r="G5" s="9"/>
    </row>
    <row r="6" spans="1:7" ht="24" customHeight="1">
      <c r="B6" s="12"/>
      <c r="C6" s="13"/>
      <c r="D6" s="31">
        <v>2565</v>
      </c>
      <c r="E6" s="32"/>
      <c r="F6" s="31">
        <v>2564</v>
      </c>
      <c r="G6" s="31"/>
    </row>
    <row r="7" spans="1:7" ht="24" customHeight="1">
      <c r="A7" s="3" t="s">
        <v>62</v>
      </c>
      <c r="B7" s="36"/>
      <c r="D7" s="19"/>
      <c r="E7" s="19"/>
      <c r="F7" s="19"/>
      <c r="G7" s="19"/>
    </row>
    <row r="8" spans="1:7" ht="24" customHeight="1">
      <c r="A8" s="11" t="s">
        <v>136</v>
      </c>
      <c r="B8" s="36"/>
      <c r="D8" s="21">
        <f>PL!D48</f>
        <v>-22620482</v>
      </c>
      <c r="E8" s="21"/>
      <c r="F8" s="21">
        <f>PL!F48</f>
        <v>20134424</v>
      </c>
      <c r="G8" s="21"/>
    </row>
    <row r="9" spans="1:7" ht="24" customHeight="1">
      <c r="A9" s="11" t="s">
        <v>137</v>
      </c>
      <c r="B9" s="36"/>
      <c r="D9" s="20"/>
      <c r="E9" s="20"/>
      <c r="F9" s="20"/>
      <c r="G9" s="21"/>
    </row>
    <row r="10" spans="1:7" ht="24" customHeight="1">
      <c r="A10" s="11" t="s">
        <v>43</v>
      </c>
      <c r="B10" s="36"/>
      <c r="D10" s="20"/>
      <c r="E10" s="20"/>
      <c r="F10" s="20"/>
      <c r="G10" s="21"/>
    </row>
    <row r="11" spans="1:7" ht="24" customHeight="1">
      <c r="A11" s="16" t="s">
        <v>44</v>
      </c>
      <c r="B11" s="36"/>
      <c r="D11" s="21">
        <v>16119401</v>
      </c>
      <c r="E11" s="20"/>
      <c r="F11" s="21">
        <v>16649039</v>
      </c>
      <c r="G11" s="21"/>
    </row>
    <row r="12" spans="1:7" ht="24" customHeight="1">
      <c r="A12" s="41" t="s">
        <v>113</v>
      </c>
      <c r="B12" s="36"/>
      <c r="D12" s="20">
        <v>-32688</v>
      </c>
      <c r="E12" s="20"/>
      <c r="F12" s="20">
        <v>-3487450</v>
      </c>
      <c r="G12" s="21"/>
    </row>
    <row r="13" spans="1:7" ht="24" customHeight="1">
      <c r="A13" s="16" t="s">
        <v>133</v>
      </c>
      <c r="B13" s="36"/>
      <c r="D13" s="20">
        <v>859930</v>
      </c>
      <c r="E13" s="20"/>
      <c r="F13" s="20">
        <v>708668</v>
      </c>
      <c r="G13" s="21"/>
    </row>
    <row r="14" spans="1:7" ht="24" customHeight="1">
      <c r="A14" s="16" t="s">
        <v>134</v>
      </c>
      <c r="B14" s="36"/>
      <c r="D14" s="20">
        <v>35702</v>
      </c>
      <c r="E14" s="20"/>
      <c r="F14" s="20">
        <v>-6655</v>
      </c>
      <c r="G14" s="21"/>
    </row>
    <row r="15" spans="1:7" ht="24" customHeight="1">
      <c r="A15" s="11" t="s">
        <v>45</v>
      </c>
      <c r="B15" s="36"/>
      <c r="D15" s="20">
        <v>4103363</v>
      </c>
      <c r="E15" s="20"/>
      <c r="F15" s="20">
        <v>3966605</v>
      </c>
      <c r="G15" s="21"/>
    </row>
    <row r="16" spans="1:7" ht="24" customHeight="1">
      <c r="A16" s="11" t="s">
        <v>102</v>
      </c>
      <c r="B16" s="36"/>
      <c r="D16" s="20">
        <v>-855443</v>
      </c>
      <c r="E16" s="20"/>
      <c r="F16" s="20">
        <v>-2341695</v>
      </c>
      <c r="G16" s="21"/>
    </row>
    <row r="17" spans="1:8" ht="24" customHeight="1">
      <c r="A17" s="11" t="s">
        <v>46</v>
      </c>
      <c r="B17" s="36"/>
      <c r="D17" s="20">
        <v>-155624</v>
      </c>
      <c r="E17" s="20"/>
      <c r="F17" s="20">
        <v>-194139</v>
      </c>
      <c r="G17" s="21"/>
    </row>
    <row r="18" spans="1:8" ht="24" customHeight="1">
      <c r="A18" s="42" t="s">
        <v>114</v>
      </c>
      <c r="B18" s="36"/>
      <c r="D18" s="23">
        <v>200906</v>
      </c>
      <c r="E18" s="20"/>
      <c r="F18" s="23">
        <v>100071</v>
      </c>
      <c r="G18" s="21"/>
    </row>
    <row r="19" spans="1:8" ht="24" customHeight="1">
      <c r="A19" s="11" t="s">
        <v>142</v>
      </c>
      <c r="B19" s="36"/>
      <c r="G19" s="20"/>
    </row>
    <row r="20" spans="1:8" ht="24" customHeight="1">
      <c r="A20" s="11" t="s">
        <v>143</v>
      </c>
      <c r="B20" s="36"/>
      <c r="D20" s="20">
        <f>SUM(D8:D18)</f>
        <v>-2344935</v>
      </c>
      <c r="E20" s="20"/>
      <c r="F20" s="20">
        <f>SUM(F8:F18)</f>
        <v>35528868</v>
      </c>
      <c r="G20" s="20"/>
    </row>
    <row r="21" spans="1:8" ht="24" customHeight="1">
      <c r="A21" s="11" t="s">
        <v>89</v>
      </c>
      <c r="B21" s="36"/>
      <c r="D21" s="20"/>
      <c r="E21" s="20"/>
      <c r="F21" s="20"/>
      <c r="G21" s="20"/>
    </row>
    <row r="22" spans="1:8" ht="24" customHeight="1">
      <c r="A22" s="11" t="s">
        <v>70</v>
      </c>
      <c r="B22" s="36"/>
      <c r="D22" s="20">
        <v>76615068</v>
      </c>
      <c r="E22" s="20"/>
      <c r="F22" s="20">
        <v>76596182</v>
      </c>
      <c r="G22" s="20"/>
      <c r="H22" s="94"/>
    </row>
    <row r="23" spans="1:8" ht="24" customHeight="1">
      <c r="A23" s="11" t="s">
        <v>47</v>
      </c>
      <c r="B23" s="36"/>
      <c r="D23" s="20">
        <v>10010450</v>
      </c>
      <c r="E23" s="20"/>
      <c r="F23" s="20">
        <v>-17542961</v>
      </c>
      <c r="G23" s="20"/>
    </row>
    <row r="24" spans="1:8" ht="24" customHeight="1">
      <c r="A24" s="16" t="s">
        <v>48</v>
      </c>
      <c r="B24" s="36"/>
      <c r="D24" s="20">
        <v>2429058</v>
      </c>
      <c r="E24" s="20"/>
      <c r="F24" s="20">
        <v>3389902</v>
      </c>
      <c r="G24" s="20"/>
    </row>
    <row r="25" spans="1:8" ht="24" customHeight="1">
      <c r="A25" s="16" t="s">
        <v>130</v>
      </c>
      <c r="B25" s="36"/>
      <c r="D25" s="20">
        <v>886</v>
      </c>
      <c r="E25" s="20"/>
      <c r="F25" s="20">
        <v>0</v>
      </c>
      <c r="G25" s="20"/>
    </row>
    <row r="26" spans="1:8" ht="24" customHeight="1">
      <c r="A26" s="11" t="s">
        <v>49</v>
      </c>
      <c r="B26" s="36"/>
      <c r="D26" s="20"/>
      <c r="E26" s="20"/>
      <c r="F26" s="20"/>
      <c r="G26" s="20"/>
    </row>
    <row r="27" spans="1:8" ht="24" customHeight="1">
      <c r="A27" s="16" t="s">
        <v>71</v>
      </c>
      <c r="B27" s="36"/>
      <c r="D27" s="20">
        <v>-24289312</v>
      </c>
      <c r="E27" s="20"/>
      <c r="F27" s="20">
        <v>-73813117</v>
      </c>
      <c r="G27" s="20"/>
    </row>
    <row r="28" spans="1:8" ht="24" customHeight="1">
      <c r="A28" s="16" t="s">
        <v>128</v>
      </c>
      <c r="B28" s="36"/>
      <c r="D28" s="20">
        <v>1148311</v>
      </c>
      <c r="E28" s="20"/>
      <c r="F28" s="20">
        <v>-629406</v>
      </c>
      <c r="G28" s="20"/>
    </row>
    <row r="29" spans="1:8" ht="24" customHeight="1">
      <c r="A29" s="16" t="s">
        <v>50</v>
      </c>
      <c r="B29" s="36"/>
      <c r="D29" s="20">
        <v>-292858</v>
      </c>
      <c r="E29" s="20"/>
      <c r="F29" s="20">
        <v>377671</v>
      </c>
      <c r="G29" s="20"/>
    </row>
    <row r="30" spans="1:8" ht="24" customHeight="1">
      <c r="A30" s="16" t="s">
        <v>94</v>
      </c>
      <c r="B30" s="36"/>
      <c r="D30" s="23">
        <v>-198904</v>
      </c>
      <c r="E30" s="20"/>
      <c r="F30" s="23">
        <v>-393484</v>
      </c>
      <c r="G30" s="21"/>
    </row>
    <row r="31" spans="1:8" ht="24" customHeight="1">
      <c r="A31" s="16" t="s">
        <v>103</v>
      </c>
      <c r="B31" s="36"/>
      <c r="D31" s="20">
        <f>SUM(D20:D30)</f>
        <v>63077764</v>
      </c>
      <c r="E31" s="20"/>
      <c r="F31" s="20">
        <f>SUM(F20:F30)</f>
        <v>23513655</v>
      </c>
      <c r="G31" s="20"/>
    </row>
    <row r="32" spans="1:8" ht="24" customHeight="1">
      <c r="A32" s="41" t="s">
        <v>108</v>
      </c>
      <c r="B32" s="36"/>
      <c r="D32" s="20">
        <v>-200906</v>
      </c>
      <c r="E32" s="20"/>
      <c r="F32" s="20">
        <v>-100071</v>
      </c>
      <c r="G32" s="20"/>
    </row>
    <row r="33" spans="1:7" ht="24" customHeight="1">
      <c r="A33" s="16" t="s">
        <v>72</v>
      </c>
      <c r="B33" s="36"/>
      <c r="D33" s="23">
        <v>-62693</v>
      </c>
      <c r="E33" s="20"/>
      <c r="F33" s="23">
        <v>-13057109</v>
      </c>
      <c r="G33" s="21"/>
    </row>
    <row r="34" spans="1:7" ht="24" customHeight="1">
      <c r="A34" s="18" t="s">
        <v>101</v>
      </c>
      <c r="B34" s="36"/>
      <c r="D34" s="23">
        <f>SUM(D31:D33)</f>
        <v>62814165</v>
      </c>
      <c r="E34" s="20"/>
      <c r="F34" s="23">
        <f>SUM(F31:F33)</f>
        <v>10356475</v>
      </c>
      <c r="G34" s="21"/>
    </row>
    <row r="35" spans="1:7" ht="24" customHeight="1">
      <c r="B35" s="36"/>
      <c r="D35" s="24"/>
      <c r="E35" s="25"/>
      <c r="F35" s="24"/>
      <c r="G35" s="24"/>
    </row>
    <row r="36" spans="1:7" ht="24" customHeight="1">
      <c r="A36" s="17" t="s">
        <v>12</v>
      </c>
      <c r="B36" s="36"/>
    </row>
    <row r="37" spans="1:7" s="28" customFormat="1" ht="24" customHeight="1">
      <c r="D37" s="29"/>
      <c r="E37" s="30"/>
      <c r="F37" s="9" t="s">
        <v>33</v>
      </c>
      <c r="G37" s="9"/>
    </row>
    <row r="38" spans="1:7" s="7" customFormat="1" ht="24" customHeight="1">
      <c r="A38" s="4" t="s">
        <v>0</v>
      </c>
      <c r="B38" s="5"/>
      <c r="C38" s="6"/>
      <c r="D38" s="6"/>
      <c r="E38" s="6"/>
      <c r="F38" s="6"/>
      <c r="G38" s="6"/>
    </row>
    <row r="39" spans="1:7" s="7" customFormat="1" ht="24" customHeight="1">
      <c r="A39" s="18" t="s">
        <v>51</v>
      </c>
      <c r="B39" s="5"/>
      <c r="C39" s="6"/>
      <c r="D39" s="6"/>
      <c r="E39" s="6"/>
      <c r="F39" s="6"/>
      <c r="G39" s="6"/>
    </row>
    <row r="40" spans="1:7" s="7" customFormat="1" ht="24" customHeight="1">
      <c r="A40" s="4" t="s">
        <v>120</v>
      </c>
      <c r="B40" s="5"/>
      <c r="C40" s="6"/>
      <c r="D40" s="6"/>
      <c r="E40" s="6"/>
      <c r="F40" s="6"/>
      <c r="G40" s="6"/>
    </row>
    <row r="41" spans="1:7" s="7" customFormat="1" ht="24" customHeight="1">
      <c r="B41" s="5"/>
      <c r="C41" s="6"/>
      <c r="D41" s="8"/>
      <c r="E41" s="6"/>
      <c r="F41" s="9" t="s">
        <v>2</v>
      </c>
      <c r="G41" s="9"/>
    </row>
    <row r="42" spans="1:7" ht="24" customHeight="1">
      <c r="B42" s="12"/>
      <c r="C42" s="13"/>
      <c r="D42" s="31">
        <v>2565</v>
      </c>
      <c r="E42" s="32"/>
      <c r="F42" s="31">
        <v>2564</v>
      </c>
      <c r="G42" s="31"/>
    </row>
    <row r="43" spans="1:7" ht="24" customHeight="1">
      <c r="A43" s="3" t="s">
        <v>63</v>
      </c>
      <c r="B43" s="36"/>
      <c r="D43" s="24"/>
      <c r="E43" s="25"/>
      <c r="F43" s="24"/>
      <c r="G43" s="24"/>
    </row>
    <row r="44" spans="1:7" ht="24" customHeight="1">
      <c r="A44" s="27" t="s">
        <v>109</v>
      </c>
      <c r="B44" s="36"/>
      <c r="D44" s="21">
        <v>-136695</v>
      </c>
      <c r="E44" s="21"/>
      <c r="F44" s="21">
        <v>-136189</v>
      </c>
      <c r="G44" s="21"/>
    </row>
    <row r="45" spans="1:7" ht="24" customHeight="1">
      <c r="A45" s="27" t="s">
        <v>110</v>
      </c>
      <c r="B45" s="36"/>
      <c r="D45" s="21">
        <v>-5456991</v>
      </c>
      <c r="E45" s="21"/>
      <c r="F45" s="21">
        <v>-14860636</v>
      </c>
      <c r="G45" s="21"/>
    </row>
    <row r="46" spans="1:7" ht="24" customHeight="1">
      <c r="A46" s="27" t="s">
        <v>85</v>
      </c>
      <c r="B46" s="36"/>
      <c r="D46" s="21">
        <v>17622</v>
      </c>
      <c r="E46" s="21"/>
      <c r="F46" s="21">
        <v>16236</v>
      </c>
      <c r="G46" s="21"/>
    </row>
    <row r="47" spans="1:7" ht="24" customHeight="1">
      <c r="A47" s="27" t="s">
        <v>95</v>
      </c>
      <c r="B47" s="36"/>
      <c r="D47" s="21">
        <v>177043</v>
      </c>
      <c r="E47" s="21"/>
      <c r="F47" s="21">
        <v>209865</v>
      </c>
      <c r="G47" s="21"/>
    </row>
    <row r="48" spans="1:7" ht="24" customHeight="1">
      <c r="A48" s="3" t="s">
        <v>93</v>
      </c>
      <c r="B48" s="36"/>
      <c r="D48" s="22">
        <f>SUM(D44:D47)</f>
        <v>-5399021</v>
      </c>
      <c r="E48" s="20"/>
      <c r="F48" s="22">
        <f>SUM(F44:F47)</f>
        <v>-14770724</v>
      </c>
      <c r="G48" s="21"/>
    </row>
    <row r="49" spans="1:7" ht="24" customHeight="1">
      <c r="A49" s="3" t="s">
        <v>90</v>
      </c>
      <c r="B49" s="36"/>
      <c r="D49" s="20"/>
      <c r="E49" s="20"/>
      <c r="F49" s="20"/>
      <c r="G49" s="20"/>
    </row>
    <row r="50" spans="1:7" ht="24" customHeight="1">
      <c r="A50" s="11" t="s">
        <v>100</v>
      </c>
      <c r="B50" s="36"/>
      <c r="D50" s="20">
        <v>-1675145</v>
      </c>
      <c r="E50" s="20"/>
      <c r="F50" s="20">
        <v>-1177930</v>
      </c>
      <c r="G50" s="20"/>
    </row>
    <row r="51" spans="1:7" ht="24" customHeight="1">
      <c r="A51" s="11" t="s">
        <v>82</v>
      </c>
      <c r="B51" s="36"/>
      <c r="D51" s="20">
        <v>-54675000</v>
      </c>
      <c r="E51" s="20"/>
      <c r="F51" s="20">
        <v>-54675000</v>
      </c>
      <c r="G51" s="20"/>
    </row>
    <row r="52" spans="1:7" ht="24" customHeight="1">
      <c r="A52" s="3" t="s">
        <v>52</v>
      </c>
      <c r="B52" s="36"/>
      <c r="D52" s="22">
        <f>SUM(D50:D51)</f>
        <v>-56350145</v>
      </c>
      <c r="E52" s="20"/>
      <c r="F52" s="22">
        <f>SUM(F50:F51)</f>
        <v>-55852930</v>
      </c>
      <c r="G52" s="21"/>
    </row>
    <row r="53" spans="1:7" ht="24" customHeight="1">
      <c r="A53" s="3" t="s">
        <v>135</v>
      </c>
      <c r="B53" s="36"/>
      <c r="D53" s="21">
        <f>SUM(D52,D48,D34)</f>
        <v>1064999</v>
      </c>
      <c r="E53" s="20"/>
      <c r="F53" s="21">
        <f>SUM(F52,F48,F34)</f>
        <v>-60267179</v>
      </c>
      <c r="G53" s="21"/>
    </row>
    <row r="54" spans="1:7" ht="24" customHeight="1">
      <c r="A54" s="18" t="s">
        <v>53</v>
      </c>
      <c r="B54" s="36"/>
      <c r="D54" s="23">
        <f>SUM(BS!G11)</f>
        <v>74856494</v>
      </c>
      <c r="E54" s="20"/>
      <c r="F54" s="23">
        <v>142246712</v>
      </c>
      <c r="G54" s="21"/>
    </row>
    <row r="55" spans="1:7" ht="24" customHeight="1" thickBot="1">
      <c r="A55" s="4" t="s">
        <v>54</v>
      </c>
      <c r="B55" s="36"/>
      <c r="D55" s="34">
        <f>SUM(D53:D54)</f>
        <v>75921493</v>
      </c>
      <c r="E55" s="20"/>
      <c r="F55" s="34">
        <f>SUM(F53:F54)</f>
        <v>81979533</v>
      </c>
      <c r="G55" s="21"/>
    </row>
    <row r="56" spans="1:7" ht="24" customHeight="1" thickTop="1">
      <c r="A56" s="4"/>
      <c r="B56" s="36"/>
      <c r="D56" s="39">
        <f>D55-BS!E11</f>
        <v>0</v>
      </c>
      <c r="E56" s="20"/>
      <c r="F56" s="20"/>
      <c r="G56" s="20"/>
    </row>
    <row r="57" spans="1:7" ht="24" customHeight="1">
      <c r="A57" s="18" t="s">
        <v>73</v>
      </c>
      <c r="B57" s="36"/>
      <c r="D57" s="20"/>
      <c r="E57" s="20"/>
      <c r="F57" s="20"/>
      <c r="G57" s="20"/>
    </row>
    <row r="58" spans="1:7" ht="24" customHeight="1">
      <c r="A58" s="16" t="s">
        <v>74</v>
      </c>
      <c r="B58" s="36"/>
      <c r="D58" s="20"/>
      <c r="E58" s="20"/>
      <c r="F58" s="20"/>
      <c r="G58" s="20"/>
    </row>
    <row r="59" spans="1:7" ht="24" customHeight="1">
      <c r="A59" s="41" t="s">
        <v>111</v>
      </c>
      <c r="B59" s="36"/>
      <c r="D59" s="20">
        <v>590079</v>
      </c>
      <c r="E59" s="20"/>
      <c r="F59" s="20">
        <v>295089</v>
      </c>
      <c r="G59" s="20"/>
    </row>
    <row r="60" spans="1:7" ht="24" customHeight="1">
      <c r="A60" s="41" t="s">
        <v>112</v>
      </c>
      <c r="B60" s="36"/>
      <c r="D60" s="20">
        <v>0</v>
      </c>
      <c r="E60" s="20"/>
      <c r="F60" s="20">
        <v>3412000</v>
      </c>
      <c r="G60" s="20"/>
    </row>
    <row r="61" spans="1:7" ht="24" customHeight="1">
      <c r="A61" s="16"/>
      <c r="B61" s="36"/>
      <c r="D61" s="20"/>
      <c r="E61" s="20"/>
      <c r="F61" s="20"/>
      <c r="G61" s="20"/>
    </row>
    <row r="62" spans="1:7" ht="24" customHeight="1">
      <c r="A62" s="17" t="s">
        <v>12</v>
      </c>
      <c r="B62" s="36"/>
    </row>
  </sheetData>
  <printOptions horizontalCentered="1"/>
  <pageMargins left="0.78740157480314965" right="0.31496062992125984" top="0.78740157480314965" bottom="0.19685039370078741" header="0.31496062992125984" footer="0.31496062992125984"/>
  <pageSetup paperSize="9" scale="90" fitToHeight="6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Anthika Pakdeenok</cp:lastModifiedBy>
  <cp:lastPrinted>2022-10-26T02:17:45Z</cp:lastPrinted>
  <dcterms:created xsi:type="dcterms:W3CDTF">2011-05-02T09:09:37Z</dcterms:created>
  <dcterms:modified xsi:type="dcterms:W3CDTF">2022-11-10T03:33:43Z</dcterms:modified>
</cp:coreProperties>
</file>