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3"/>
  </bookViews>
  <sheets>
    <sheet name="BS" sheetId="1" r:id="rId1"/>
    <sheet name="PL" sheetId="2" r:id="rId2"/>
    <sheet name="CE" sheetId="3" r:id="rId3"/>
    <sheet name="CF" sheetId="4" r:id="rId4"/>
  </sheets>
  <definedNames>
    <definedName name="_xlnm.Print_Area" localSheetId="0">'BS'!$A$1:$G$75</definedName>
    <definedName name="_xlnm.Print_Area" localSheetId="2">'CE'!$A$1:$J$20</definedName>
    <definedName name="_xlnm.Print_Area" localSheetId="3">'CF'!$A$1:$G$59</definedName>
    <definedName name="_xlnm.Print_Area" localSheetId="1">'PL'!$A$1:$G$29</definedName>
  </definedNames>
  <calcPr fullCalcOnLoad="1"/>
</workbook>
</file>

<file path=xl/sharedStrings.xml><?xml version="1.0" encoding="utf-8"?>
<sst xmlns="http://schemas.openxmlformats.org/spreadsheetml/2006/main" count="177" uniqueCount="132">
  <si>
    <t>Thai Poly Acrylic Public Company Limited</t>
  </si>
  <si>
    <t>(Unit: Baht)</t>
  </si>
  <si>
    <t>Note</t>
  </si>
  <si>
    <t>(Unaudited</t>
  </si>
  <si>
    <t>but reviewed)</t>
  </si>
  <si>
    <t>Assets</t>
  </si>
  <si>
    <t>Current assets</t>
  </si>
  <si>
    <t>Cash and cash equivalents</t>
  </si>
  <si>
    <t>Other current assets</t>
  </si>
  <si>
    <t>Non-current assets</t>
  </si>
  <si>
    <t>Total non-current assets</t>
  </si>
  <si>
    <t>Total assets</t>
  </si>
  <si>
    <t>The accompanying notes are an integral part of the financial statements.</t>
  </si>
  <si>
    <t>Liabilities and shareholders' equity</t>
  </si>
  <si>
    <t>Current liabilities</t>
  </si>
  <si>
    <t>Other current liabilities</t>
  </si>
  <si>
    <t>Total current liabilities</t>
  </si>
  <si>
    <t>Non-current liabilities</t>
  </si>
  <si>
    <t>Provision for long-term employee benefits</t>
  </si>
  <si>
    <t>Total non-current liabilities</t>
  </si>
  <si>
    <t>Total liabilities</t>
  </si>
  <si>
    <t>Shareholders' equity</t>
  </si>
  <si>
    <t>Share capital</t>
  </si>
  <si>
    <t xml:space="preserve">   Registered</t>
  </si>
  <si>
    <t>Share premium</t>
  </si>
  <si>
    <t>Retained earnings</t>
  </si>
  <si>
    <t xml:space="preserve">   Unappropriated</t>
  </si>
  <si>
    <t>Total shareholders' equity</t>
  </si>
  <si>
    <t>Total liabilities and shareholders' equity</t>
  </si>
  <si>
    <t>Directors</t>
  </si>
  <si>
    <t>Revenues</t>
  </si>
  <si>
    <t>Other income</t>
  </si>
  <si>
    <t>Total revenues</t>
  </si>
  <si>
    <t>Expenses</t>
  </si>
  <si>
    <t>Administrative expenses</t>
  </si>
  <si>
    <t>Total expenses</t>
  </si>
  <si>
    <t xml:space="preserve">   Depreciation and amortisation</t>
  </si>
  <si>
    <t xml:space="preserve">   Provision for long-term employee benefits</t>
  </si>
  <si>
    <t xml:space="preserve">   Interest income</t>
  </si>
  <si>
    <t xml:space="preserve">   changes in operating assets and liabilities</t>
  </si>
  <si>
    <t xml:space="preserve">   Inventories</t>
  </si>
  <si>
    <t xml:space="preserve">   Other current assets</t>
  </si>
  <si>
    <t>Operating liabilities increase (decrease)</t>
  </si>
  <si>
    <t xml:space="preserve">   Other current liabilities</t>
  </si>
  <si>
    <t>Net cash flows used in financing activities</t>
  </si>
  <si>
    <t>Cash and cash equivalents at beginning of period</t>
  </si>
  <si>
    <t>Cash and cash equivalents at end of period</t>
  </si>
  <si>
    <t xml:space="preserve">The accompanying notes are an integral part of the financial statements. </t>
  </si>
  <si>
    <t>(Unaudited but reviewed)</t>
  </si>
  <si>
    <t>Issued and fully</t>
  </si>
  <si>
    <t xml:space="preserve">Retained earnings </t>
  </si>
  <si>
    <t>Appropriated -</t>
  </si>
  <si>
    <t>statutory reserve</t>
  </si>
  <si>
    <t>Unappropriated</t>
  </si>
  <si>
    <t>Total</t>
  </si>
  <si>
    <t>Other comprehensive income for the period</t>
  </si>
  <si>
    <t>Total comprehensive income for the period</t>
  </si>
  <si>
    <t>share capital</t>
  </si>
  <si>
    <t>Cash flows from (used in) investing activities</t>
  </si>
  <si>
    <t>Cash flows from (used in) operating activities</t>
  </si>
  <si>
    <t>Profit or loss:</t>
  </si>
  <si>
    <t xml:space="preserve">   Appropriated - statutory reserve</t>
  </si>
  <si>
    <t>Trade and other receivables</t>
  </si>
  <si>
    <t xml:space="preserve">Inventories </t>
  </si>
  <si>
    <t>Total current assets</t>
  </si>
  <si>
    <t>Property, plant and equipment</t>
  </si>
  <si>
    <t>Trade and other payables</t>
  </si>
  <si>
    <t xml:space="preserve">   Trade and other receivables</t>
  </si>
  <si>
    <t xml:space="preserve"> paid-up</t>
  </si>
  <si>
    <t>Non-cash transactions</t>
  </si>
  <si>
    <t xml:space="preserve">As at </t>
  </si>
  <si>
    <t>Statement of financial position</t>
  </si>
  <si>
    <t>(Audited)</t>
  </si>
  <si>
    <t>Statement of financial position (continued)</t>
  </si>
  <si>
    <t>Statement of comprehensive income</t>
  </si>
  <si>
    <t>Statement of changes in shareholders' equity</t>
  </si>
  <si>
    <t xml:space="preserve">      121,500,000 ordinary shares of Baht 1 each </t>
  </si>
  <si>
    <t>Intangible assets - computer software</t>
  </si>
  <si>
    <t xml:space="preserve">   Trade and other payables </t>
  </si>
  <si>
    <t>Deferred tax assets</t>
  </si>
  <si>
    <t>Cost of sales and services</t>
  </si>
  <si>
    <t xml:space="preserve">   Cash paid for corporate income tax</t>
  </si>
  <si>
    <t>Cash received from sales of machinery and equipment</t>
  </si>
  <si>
    <t>Operating assets (increase) decrease</t>
  </si>
  <si>
    <t>Cash flows from (used in) financing activities</t>
  </si>
  <si>
    <t xml:space="preserve">   Issued and fully paid-up</t>
  </si>
  <si>
    <t>Net cash flows used in investing activities</t>
  </si>
  <si>
    <t>Other non-current financial assets</t>
  </si>
  <si>
    <t>Long-term lease liabilities, net of current portion</t>
  </si>
  <si>
    <t>Net cash flows from operating activities</t>
  </si>
  <si>
    <t xml:space="preserve">   Gains on sales of machinery and equipment</t>
  </si>
  <si>
    <t>Cash flows from operating activities</t>
  </si>
  <si>
    <t>Selling and distribution expenses</t>
  </si>
  <si>
    <t>Sales and service income</t>
  </si>
  <si>
    <t>Other current financial assets - fixed deposit</t>
  </si>
  <si>
    <t>Balance as at 1 January 2021</t>
  </si>
  <si>
    <t>Current portion of lease liabilities</t>
  </si>
  <si>
    <t>Finance cost</t>
  </si>
  <si>
    <t xml:space="preserve">   Cash paid for interest expenses</t>
  </si>
  <si>
    <t>Cash received from interest income</t>
  </si>
  <si>
    <t>Cash paid for improvements of plant, machinery and equipment</t>
  </si>
  <si>
    <t xml:space="preserve">   Accounts payable on asset acquisition</t>
  </si>
  <si>
    <t>Cash flow statement</t>
  </si>
  <si>
    <t xml:space="preserve">   net cash provided by (paid from) operating activities</t>
  </si>
  <si>
    <t xml:space="preserve">   Cash paid for provision for long-term employee benefits</t>
  </si>
  <si>
    <t>Cash flow statement (continued)</t>
  </si>
  <si>
    <t>Supplemental cash flow information</t>
  </si>
  <si>
    <t>Payment of lease liabilities</t>
  </si>
  <si>
    <t xml:space="preserve">Profit from operating activities before </t>
  </si>
  <si>
    <t xml:space="preserve">   Finance cost</t>
  </si>
  <si>
    <t xml:space="preserve">   Unrealised exchange gain</t>
  </si>
  <si>
    <t>As at 31 March 2022</t>
  </si>
  <si>
    <t>31 March 2022</t>
  </si>
  <si>
    <t>31 December 2021</t>
  </si>
  <si>
    <t>Balance as at 31 March 2021</t>
  </si>
  <si>
    <t>Balance as at 1 January 2022</t>
  </si>
  <si>
    <t>Balance as at 31 March 2022</t>
  </si>
  <si>
    <t>For the three-month period ended 31 March 2022</t>
  </si>
  <si>
    <t>Profit (loss) before tax</t>
  </si>
  <si>
    <t>Profit (loss) for the period</t>
  </si>
  <si>
    <t xml:space="preserve">Profit (loss) before income tax </t>
  </si>
  <si>
    <t>Net increase in cash and cash equivalents</t>
  </si>
  <si>
    <t>Income tax benefits (expenses)</t>
  </si>
  <si>
    <t>Operating profit (loss)</t>
  </si>
  <si>
    <t>Earnings (loss) per share</t>
  </si>
  <si>
    <t>Basic earnings (loss) per share</t>
  </si>
  <si>
    <t xml:space="preserve">Adjustments to reconcile profit (loss) before tax to </t>
  </si>
  <si>
    <t xml:space="preserve">   Expected credit loss (reversal)</t>
  </si>
  <si>
    <t xml:space="preserve">   Reduce cost of inventory to net realisable value</t>
  </si>
  <si>
    <t xml:space="preserve">   Other non-current financial assets</t>
  </si>
  <si>
    <t>Advance received from customers</t>
  </si>
  <si>
    <t xml:space="preserve">   Advance received from customers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</si>
</sst>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</numFmts>
  <fonts count="41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i/>
      <sz val="11"/>
      <name val="Arial"/>
      <family val="2"/>
    </font>
    <font>
      <sz val="10"/>
      <name val="ApFont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/>
      <bottom style="dotted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164" fontId="4" fillId="0" borderId="0" xfId="55" applyNumberFormat="1" applyFont="1" applyAlignment="1">
      <alignment/>
      <protection/>
    </xf>
    <xf numFmtId="37" fontId="4" fillId="0" borderId="0" xfId="55" applyNumberFormat="1" applyFont="1" applyAlignment="1">
      <alignment horizontal="right"/>
      <protection/>
    </xf>
    <xf numFmtId="164" fontId="4" fillId="0" borderId="0" xfId="55" applyNumberFormat="1" applyFont="1" applyAlignment="1">
      <alignment horizontal="center"/>
      <protection/>
    </xf>
    <xf numFmtId="164" fontId="4" fillId="0" borderId="0" xfId="55" applyNumberFormat="1" applyFont="1" applyBorder="1" applyAlignment="1">
      <alignment horizontal="center"/>
      <protection/>
    </xf>
    <xf numFmtId="164" fontId="4" fillId="0" borderId="0" xfId="56" applyNumberFormat="1" applyFont="1" applyAlignment="1">
      <alignment horizontal="center"/>
      <protection/>
    </xf>
    <xf numFmtId="0" fontId="3" fillId="0" borderId="0" xfId="55" applyNumberFormat="1" applyFont="1" applyAlignment="1">
      <alignment/>
      <protection/>
    </xf>
    <xf numFmtId="41" fontId="4" fillId="0" borderId="0" xfId="55" applyNumberFormat="1" applyFont="1" applyAlignment="1">
      <alignment horizontal="center"/>
      <protection/>
    </xf>
    <xf numFmtId="41" fontId="4" fillId="0" borderId="0" xfId="55" applyNumberFormat="1" applyFont="1" applyBorder="1" applyAlignment="1">
      <alignment horizontal="center"/>
      <protection/>
    </xf>
    <xf numFmtId="0" fontId="4" fillId="0" borderId="0" xfId="55" applyNumberFormat="1" applyFont="1" applyAlignment="1">
      <alignment/>
      <protection/>
    </xf>
    <xf numFmtId="41" fontId="4" fillId="0" borderId="10" xfId="55" applyNumberFormat="1" applyFont="1" applyBorder="1" applyAlignment="1">
      <alignment horizontal="center"/>
      <protection/>
    </xf>
    <xf numFmtId="41" fontId="4" fillId="0" borderId="0" xfId="55" applyNumberFormat="1" applyFont="1" applyAlignment="1">
      <alignment/>
      <protection/>
    </xf>
    <xf numFmtId="0" fontId="6" fillId="0" borderId="0" xfId="56" applyNumberFormat="1" applyFont="1" applyAlignment="1">
      <alignment horizontal="center"/>
      <protection/>
    </xf>
    <xf numFmtId="41" fontId="4" fillId="0" borderId="0" xfId="56" applyNumberFormat="1" applyFont="1" applyBorder="1" applyAlignment="1">
      <alignment horizontal="right"/>
      <protection/>
    </xf>
    <xf numFmtId="37" fontId="3" fillId="0" borderId="0" xfId="56" applyNumberFormat="1" applyFont="1" applyAlignment="1">
      <alignment/>
      <protection/>
    </xf>
    <xf numFmtId="37" fontId="4" fillId="0" borderId="0" xfId="56" applyNumberFormat="1" applyFont="1" applyAlignment="1">
      <alignment/>
      <protection/>
    </xf>
    <xf numFmtId="41" fontId="4" fillId="0" borderId="0" xfId="56" applyNumberFormat="1" applyFont="1" applyAlignment="1">
      <alignment horizontal="right"/>
      <protection/>
    </xf>
    <xf numFmtId="0" fontId="4" fillId="0" borderId="0" xfId="55" applyFont="1" applyAlignment="1">
      <alignment/>
      <protection/>
    </xf>
    <xf numFmtId="41" fontId="4" fillId="0" borderId="0" xfId="55" applyNumberFormat="1" applyFont="1" applyBorder="1" applyAlignment="1" quotePrefix="1">
      <alignment horizontal="center"/>
      <protection/>
    </xf>
    <xf numFmtId="164" fontId="4" fillId="0" borderId="0" xfId="55" applyNumberFormat="1" applyFont="1" applyBorder="1" applyAlignment="1">
      <alignment/>
      <protection/>
    </xf>
    <xf numFmtId="41" fontId="4" fillId="0" borderId="0" xfId="55" applyNumberFormat="1" applyFont="1" applyBorder="1" applyAlignment="1">
      <alignment/>
      <protection/>
    </xf>
    <xf numFmtId="0" fontId="4" fillId="0" borderId="0" xfId="55" applyFont="1" applyBorder="1" applyAlignment="1">
      <alignment/>
      <protection/>
    </xf>
    <xf numFmtId="164" fontId="4" fillId="0" borderId="11" xfId="55" applyNumberFormat="1" applyFont="1" applyBorder="1" applyAlignment="1">
      <alignment horizontal="center"/>
      <protection/>
    </xf>
    <xf numFmtId="164" fontId="4" fillId="0" borderId="0" xfId="0" applyNumberFormat="1" applyFont="1" applyFill="1" applyAlignment="1">
      <alignment horizontal="left" vertical="center"/>
    </xf>
    <xf numFmtId="164" fontId="4" fillId="0" borderId="0" xfId="0" applyNumberFormat="1" applyFont="1" applyFill="1" applyAlignment="1">
      <alignment vertical="center"/>
    </xf>
    <xf numFmtId="39" fontId="4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164" fontId="4" fillId="0" borderId="0" xfId="0" applyNumberFormat="1" applyFont="1" applyAlignment="1" quotePrefix="1">
      <alignment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right"/>
    </xf>
    <xf numFmtId="164" fontId="5" fillId="0" borderId="0" xfId="0" applyNumberFormat="1" applyFont="1" applyAlignment="1">
      <alignment horizontal="center"/>
    </xf>
    <xf numFmtId="15" fontId="5" fillId="0" borderId="0" xfId="0" applyNumberFormat="1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37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1" fontId="4" fillId="0" borderId="0" xfId="0" applyNumberFormat="1" applyFont="1" applyAlignment="1">
      <alignment/>
    </xf>
    <xf numFmtId="0" fontId="4" fillId="0" borderId="0" xfId="0" applyFont="1" applyAlignment="1">
      <alignment/>
    </xf>
    <xf numFmtId="164" fontId="6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41" fontId="4" fillId="0" borderId="11" xfId="0" applyNumberFormat="1" applyFont="1" applyBorder="1" applyAlignment="1">
      <alignment/>
    </xf>
    <xf numFmtId="41" fontId="4" fillId="0" borderId="12" xfId="0" applyNumberFormat="1" applyFont="1" applyBorder="1" applyAlignment="1">
      <alignment/>
    </xf>
    <xf numFmtId="41" fontId="4" fillId="0" borderId="10" xfId="0" applyNumberFormat="1" applyFont="1" applyBorder="1" applyAlignment="1">
      <alignment/>
    </xf>
    <xf numFmtId="0" fontId="4" fillId="0" borderId="0" xfId="0" applyFont="1" applyAlignment="1" quotePrefix="1">
      <alignment/>
    </xf>
    <xf numFmtId="41" fontId="4" fillId="0" borderId="13" xfId="0" applyNumberFormat="1" applyFont="1" applyBorder="1" applyAlignment="1">
      <alignment/>
    </xf>
    <xf numFmtId="0" fontId="4" fillId="0" borderId="0" xfId="0" applyFont="1" applyAlignment="1" quotePrefix="1">
      <alignment horizontal="center"/>
    </xf>
    <xf numFmtId="0" fontId="4" fillId="0" borderId="14" xfId="0" applyFont="1" applyBorder="1" applyAlignment="1">
      <alignment/>
    </xf>
    <xf numFmtId="0" fontId="3" fillId="0" borderId="0" xfId="0" applyFont="1" applyFill="1" applyAlignment="1">
      <alignment/>
    </xf>
    <xf numFmtId="164" fontId="4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 quotePrefix="1">
      <alignment horizontal="centerContinuous"/>
    </xf>
    <xf numFmtId="0" fontId="4" fillId="0" borderId="0" xfId="0" applyNumberFormat="1" applyFont="1" applyFill="1" applyAlignment="1">
      <alignment horizontal="centerContinuous"/>
    </xf>
    <xf numFmtId="164" fontId="4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center"/>
    </xf>
    <xf numFmtId="41" fontId="4" fillId="0" borderId="0" xfId="0" applyNumberFormat="1" applyFont="1" applyFill="1" applyAlignment="1">
      <alignment horizontal="center"/>
    </xf>
    <xf numFmtId="41" fontId="4" fillId="0" borderId="12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 quotePrefix="1">
      <alignment horizontal="left"/>
    </xf>
    <xf numFmtId="41" fontId="4" fillId="0" borderId="0" xfId="0" applyNumberFormat="1" applyFont="1" applyFill="1" applyBorder="1" applyAlignment="1">
      <alignment horizontal="center"/>
    </xf>
    <xf numFmtId="41" fontId="4" fillId="0" borderId="15" xfId="0" applyNumberFormat="1" applyFont="1" applyFill="1" applyBorder="1" applyAlignment="1">
      <alignment horizontal="center"/>
    </xf>
    <xf numFmtId="41" fontId="4" fillId="0" borderId="11" xfId="0" applyNumberFormat="1" applyFont="1" applyFill="1" applyBorder="1" applyAlignment="1">
      <alignment horizontal="center"/>
    </xf>
    <xf numFmtId="41" fontId="4" fillId="0" borderId="13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Alignment="1" quotePrefix="1">
      <alignment horizontal="center"/>
    </xf>
    <xf numFmtId="165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left"/>
    </xf>
    <xf numFmtId="164" fontId="3" fillId="0" borderId="0" xfId="0" applyNumberFormat="1" applyFont="1" applyAlignment="1">
      <alignment/>
    </xf>
    <xf numFmtId="164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41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41" fontId="4" fillId="0" borderId="0" xfId="0" applyNumberFormat="1" applyFont="1" applyFill="1" applyAlignment="1">
      <alignment horizontal="right"/>
    </xf>
    <xf numFmtId="39" fontId="3" fillId="0" borderId="0" xfId="0" applyNumberFormat="1" applyFont="1" applyFill="1" applyAlignment="1" applyProtection="1">
      <alignment horizontal="left"/>
      <protection/>
    </xf>
    <xf numFmtId="39" fontId="5" fillId="0" borderId="0" xfId="0" applyNumberFormat="1" applyFont="1" applyFill="1" applyAlignment="1" applyProtection="1">
      <alignment horizontal="center"/>
      <protection/>
    </xf>
    <xf numFmtId="39" fontId="4" fillId="0" borderId="0" xfId="0" applyNumberFormat="1" applyFont="1" applyFill="1" applyAlignment="1" applyProtection="1">
      <alignment horizontal="center"/>
      <protection/>
    </xf>
    <xf numFmtId="39" fontId="4" fillId="0" borderId="0" xfId="0" applyNumberFormat="1" applyFont="1" applyFill="1" applyAlignment="1">
      <alignment/>
    </xf>
    <xf numFmtId="0" fontId="4" fillId="0" borderId="0" xfId="42" applyNumberFormat="1" applyFont="1" applyFill="1" applyAlignment="1" applyProtection="1" quotePrefix="1">
      <alignment horizontal="center"/>
      <protection/>
    </xf>
    <xf numFmtId="165" fontId="4" fillId="0" borderId="13" xfId="0" applyNumberFormat="1" applyFont="1" applyFill="1" applyBorder="1" applyAlignment="1">
      <alignment horizontal="center"/>
    </xf>
    <xf numFmtId="41" fontId="4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4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7" fontId="3" fillId="0" borderId="0" xfId="55" applyNumberFormat="1" applyFont="1" applyAlignment="1">
      <alignment horizontal="left"/>
      <protection/>
    </xf>
    <xf numFmtId="38" fontId="4" fillId="0" borderId="0" xfId="55" applyNumberFormat="1" applyFont="1" applyAlignment="1">
      <alignment horizontal="right"/>
      <protection/>
    </xf>
    <xf numFmtId="164" fontId="4" fillId="0" borderId="11" xfId="55" applyNumberFormat="1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showGridLines="0" view="pageBreakPreview" zoomScaleNormal="25" zoomScaleSheetLayoutView="100" zoomScalePageLayoutView="0" workbookViewId="0" topLeftCell="A1">
      <selection activeCell="A76" sqref="A76:IV92"/>
    </sheetView>
  </sheetViews>
  <sheetFormatPr defaultColWidth="10.57421875" defaultRowHeight="24" customHeight="1"/>
  <cols>
    <col min="1" max="1" width="50.57421875" style="41" customWidth="1"/>
    <col min="2" max="2" width="1.421875" style="29" customWidth="1"/>
    <col min="3" max="3" width="11.140625" style="28" customWidth="1"/>
    <col min="4" max="4" width="1.421875" style="29" customWidth="1"/>
    <col min="5" max="5" width="18.57421875" style="29" customWidth="1"/>
    <col min="6" max="6" width="1.421875" style="29" customWidth="1"/>
    <col min="7" max="7" width="18.57421875" style="29" customWidth="1"/>
    <col min="8" max="8" width="6.7109375" style="29" customWidth="1"/>
    <col min="9" max="9" width="5.421875" style="29" bestFit="1" customWidth="1"/>
    <col min="10" max="16384" width="10.57421875" style="29" customWidth="1"/>
  </cols>
  <sheetData>
    <row r="1" spans="1:2" ht="24" customHeight="1">
      <c r="A1" s="26" t="s">
        <v>0</v>
      </c>
      <c r="B1" s="27"/>
    </row>
    <row r="2" ht="24" customHeight="1">
      <c r="A2" s="26" t="s">
        <v>71</v>
      </c>
    </row>
    <row r="3" ht="24" customHeight="1">
      <c r="A3" s="26" t="s">
        <v>111</v>
      </c>
    </row>
    <row r="4" spans="1:7" ht="24" customHeight="1">
      <c r="A4" s="30"/>
      <c r="B4" s="30"/>
      <c r="D4" s="30"/>
      <c r="E4" s="31"/>
      <c r="F4" s="31"/>
      <c r="G4" s="32" t="s">
        <v>1</v>
      </c>
    </row>
    <row r="5" spans="1:7" ht="24" customHeight="1">
      <c r="A5" s="30"/>
      <c r="B5" s="30"/>
      <c r="D5" s="30"/>
      <c r="E5" s="30" t="s">
        <v>70</v>
      </c>
      <c r="F5" s="30"/>
      <c r="G5" s="30" t="s">
        <v>70</v>
      </c>
    </row>
    <row r="6" spans="1:7" ht="24" customHeight="1">
      <c r="A6" s="28"/>
      <c r="B6" s="30"/>
      <c r="C6" s="33" t="s">
        <v>2</v>
      </c>
      <c r="D6" s="30"/>
      <c r="E6" s="34" t="s">
        <v>112</v>
      </c>
      <c r="F6" s="35"/>
      <c r="G6" s="36" t="s">
        <v>113</v>
      </c>
    </row>
    <row r="7" spans="1:7" ht="24" customHeight="1">
      <c r="A7" s="28"/>
      <c r="B7" s="30"/>
      <c r="C7" s="33"/>
      <c r="D7" s="30"/>
      <c r="E7" s="37" t="s">
        <v>3</v>
      </c>
      <c r="F7" s="37"/>
      <c r="G7" s="38" t="s">
        <v>72</v>
      </c>
    </row>
    <row r="8" spans="1:7" ht="24" customHeight="1">
      <c r="A8" s="28"/>
      <c r="B8" s="30"/>
      <c r="C8" s="33"/>
      <c r="D8" s="30"/>
      <c r="E8" s="37" t="s">
        <v>4</v>
      </c>
      <c r="F8" s="37"/>
      <c r="G8" s="38"/>
    </row>
    <row r="9" spans="1:3" ht="24" customHeight="1">
      <c r="A9" s="26" t="s">
        <v>5</v>
      </c>
      <c r="C9" s="39"/>
    </row>
    <row r="10" spans="1:7" ht="24" customHeight="1">
      <c r="A10" s="26" t="s">
        <v>6</v>
      </c>
      <c r="C10" s="39"/>
      <c r="E10" s="40"/>
      <c r="F10" s="40"/>
      <c r="G10" s="40"/>
    </row>
    <row r="11" spans="1:7" ht="24" customHeight="1">
      <c r="A11" s="41" t="s">
        <v>7</v>
      </c>
      <c r="B11" s="27"/>
      <c r="C11" s="39"/>
      <c r="E11" s="40">
        <v>110854561</v>
      </c>
      <c r="F11" s="40"/>
      <c r="G11" s="40">
        <v>74856494</v>
      </c>
    </row>
    <row r="12" spans="1:7" ht="24" customHeight="1">
      <c r="A12" s="41" t="s">
        <v>62</v>
      </c>
      <c r="C12" s="39">
        <v>3</v>
      </c>
      <c r="D12" s="42"/>
      <c r="E12" s="40">
        <v>213832820</v>
      </c>
      <c r="F12" s="43"/>
      <c r="G12" s="40">
        <v>237806621</v>
      </c>
    </row>
    <row r="13" spans="1:7" ht="24" customHeight="1">
      <c r="A13" s="41" t="s">
        <v>63</v>
      </c>
      <c r="B13" s="27"/>
      <c r="C13" s="39"/>
      <c r="E13" s="40">
        <v>123094928</v>
      </c>
      <c r="F13" s="40"/>
      <c r="G13" s="40">
        <v>106192484</v>
      </c>
    </row>
    <row r="14" spans="1:7" ht="24" customHeight="1">
      <c r="A14" s="41" t="s">
        <v>94</v>
      </c>
      <c r="B14" s="27"/>
      <c r="C14" s="39"/>
      <c r="E14" s="40">
        <v>38002429</v>
      </c>
      <c r="F14" s="40"/>
      <c r="G14" s="40">
        <v>38002429</v>
      </c>
    </row>
    <row r="15" spans="1:7" ht="24" customHeight="1">
      <c r="A15" s="41" t="s">
        <v>8</v>
      </c>
      <c r="C15" s="39"/>
      <c r="E15" s="40">
        <v>7260536</v>
      </c>
      <c r="F15" s="40"/>
      <c r="G15" s="44">
        <v>7258252</v>
      </c>
    </row>
    <row r="16" spans="1:7" ht="24" customHeight="1">
      <c r="A16" s="26" t="s">
        <v>64</v>
      </c>
      <c r="C16" s="39"/>
      <c r="E16" s="45">
        <f>SUM(E11:E15)</f>
        <v>493045274</v>
      </c>
      <c r="F16" s="40"/>
      <c r="G16" s="45">
        <f>SUM(G11:G15)</f>
        <v>464116280</v>
      </c>
    </row>
    <row r="17" spans="1:7" ht="24" customHeight="1">
      <c r="A17" s="26" t="s">
        <v>9</v>
      </c>
      <c r="C17" s="39"/>
      <c r="E17" s="40"/>
      <c r="F17" s="40"/>
      <c r="G17" s="40"/>
    </row>
    <row r="18" spans="1:7" ht="24" customHeight="1">
      <c r="A18" s="41" t="s">
        <v>87</v>
      </c>
      <c r="C18" s="39"/>
      <c r="E18" s="40">
        <v>302132</v>
      </c>
      <c r="F18" s="40"/>
      <c r="G18" s="40">
        <v>303018</v>
      </c>
    </row>
    <row r="19" spans="1:7" ht="24" customHeight="1">
      <c r="A19" s="41" t="s">
        <v>65</v>
      </c>
      <c r="C19" s="39"/>
      <c r="E19" s="40">
        <v>239734737</v>
      </c>
      <c r="F19" s="40"/>
      <c r="G19" s="40">
        <v>242483488</v>
      </c>
    </row>
    <row r="20" spans="1:7" ht="24" customHeight="1">
      <c r="A20" s="41" t="s">
        <v>77</v>
      </c>
      <c r="C20" s="39"/>
      <c r="E20" s="40">
        <v>342442</v>
      </c>
      <c r="F20" s="40"/>
      <c r="G20" s="40">
        <v>400001</v>
      </c>
    </row>
    <row r="21" spans="1:7" ht="24" customHeight="1">
      <c r="A21" s="41" t="s">
        <v>79</v>
      </c>
      <c r="C21" s="39"/>
      <c r="E21" s="44">
        <v>6548256</v>
      </c>
      <c r="F21" s="40"/>
      <c r="G21" s="44">
        <v>5748817</v>
      </c>
    </row>
    <row r="22" spans="1:7" ht="24" customHeight="1">
      <c r="A22" s="26" t="s">
        <v>10</v>
      </c>
      <c r="C22" s="39"/>
      <c r="E22" s="44">
        <f>SUM(E18:E21)</f>
        <v>246927567</v>
      </c>
      <c r="F22" s="40"/>
      <c r="G22" s="44">
        <f>SUM(G18:G21)</f>
        <v>248935324</v>
      </c>
    </row>
    <row r="23" spans="1:7" ht="24" customHeight="1" thickBot="1">
      <c r="A23" s="26" t="s">
        <v>11</v>
      </c>
      <c r="E23" s="46">
        <f>SUM(E22,E16)</f>
        <v>739972841</v>
      </c>
      <c r="F23" s="40"/>
      <c r="G23" s="46">
        <f>SUM(G22,G16)</f>
        <v>713051604</v>
      </c>
    </row>
    <row r="24" ht="24" customHeight="1" thickTop="1"/>
    <row r="25" spans="1:2" ht="24" customHeight="1">
      <c r="A25" s="47" t="s">
        <v>12</v>
      </c>
      <c r="B25" s="27"/>
    </row>
    <row r="26" spans="1:2" ht="24" customHeight="1">
      <c r="A26" s="26" t="s">
        <v>0</v>
      </c>
      <c r="B26" s="27"/>
    </row>
    <row r="27" spans="1:7" ht="24" customHeight="1">
      <c r="A27" s="26" t="s">
        <v>73</v>
      </c>
      <c r="D27" s="30"/>
      <c r="E27" s="30"/>
      <c r="F27" s="30"/>
      <c r="G27" s="30"/>
    </row>
    <row r="28" ht="24" customHeight="1">
      <c r="A28" s="26" t="s">
        <v>111</v>
      </c>
    </row>
    <row r="29" spans="1:7" ht="24" customHeight="1">
      <c r="A29" s="30"/>
      <c r="B29" s="30"/>
      <c r="D29" s="30"/>
      <c r="E29" s="31"/>
      <c r="F29" s="31"/>
      <c r="G29" s="32" t="s">
        <v>1</v>
      </c>
    </row>
    <row r="30" spans="1:7" ht="24" customHeight="1">
      <c r="A30" s="30"/>
      <c r="B30" s="30"/>
      <c r="D30" s="30"/>
      <c r="E30" s="30" t="s">
        <v>70</v>
      </c>
      <c r="F30" s="30"/>
      <c r="G30" s="30" t="s">
        <v>70</v>
      </c>
    </row>
    <row r="31" spans="1:7" ht="24" customHeight="1">
      <c r="A31" s="28"/>
      <c r="B31" s="30"/>
      <c r="C31" s="33"/>
      <c r="D31" s="30"/>
      <c r="E31" s="34" t="s">
        <v>112</v>
      </c>
      <c r="F31" s="35"/>
      <c r="G31" s="36" t="s">
        <v>113</v>
      </c>
    </row>
    <row r="32" spans="1:7" ht="24" customHeight="1">
      <c r="A32" s="28"/>
      <c r="B32" s="30"/>
      <c r="C32" s="33"/>
      <c r="D32" s="30"/>
      <c r="E32" s="37" t="s">
        <v>3</v>
      </c>
      <c r="F32" s="37"/>
      <c r="G32" s="38" t="s">
        <v>72</v>
      </c>
    </row>
    <row r="33" spans="1:7" ht="24" customHeight="1">
      <c r="A33" s="28"/>
      <c r="B33" s="30"/>
      <c r="C33" s="33"/>
      <c r="D33" s="30"/>
      <c r="E33" s="37" t="s">
        <v>4</v>
      </c>
      <c r="F33" s="37"/>
      <c r="G33" s="38"/>
    </row>
    <row r="34" spans="1:7" ht="24" customHeight="1">
      <c r="A34" s="26" t="s">
        <v>13</v>
      </c>
      <c r="C34" s="39"/>
      <c r="D34" s="30"/>
      <c r="E34" s="30"/>
      <c r="F34" s="30"/>
      <c r="G34" s="30"/>
    </row>
    <row r="35" spans="1:3" ht="24" customHeight="1">
      <c r="A35" s="26" t="s">
        <v>14</v>
      </c>
      <c r="C35" s="39"/>
    </row>
    <row r="36" spans="1:7" ht="24" customHeight="1">
      <c r="A36" s="41" t="s">
        <v>66</v>
      </c>
      <c r="C36" s="39"/>
      <c r="E36" s="40">
        <v>212568021</v>
      </c>
      <c r="F36" s="40"/>
      <c r="G36" s="40">
        <v>187286718</v>
      </c>
    </row>
    <row r="37" spans="1:7" ht="24" customHeight="1">
      <c r="A37" s="41" t="s">
        <v>96</v>
      </c>
      <c r="C37" s="39"/>
      <c r="E37" s="90">
        <v>1623324</v>
      </c>
      <c r="F37" s="40"/>
      <c r="G37" s="40">
        <v>1924209</v>
      </c>
    </row>
    <row r="38" spans="1:7" ht="24" customHeight="1">
      <c r="A38" s="41" t="s">
        <v>130</v>
      </c>
      <c r="C38" s="39"/>
      <c r="E38" s="40">
        <v>7152378</v>
      </c>
      <c r="F38" s="40"/>
      <c r="G38" s="40">
        <v>2455434</v>
      </c>
    </row>
    <row r="39" spans="1:7" ht="24" customHeight="1">
      <c r="A39" s="41" t="s">
        <v>15</v>
      </c>
      <c r="C39" s="39"/>
      <c r="E39" s="40">
        <v>1299172</v>
      </c>
      <c r="F39" s="40"/>
      <c r="G39" s="40">
        <v>1570222</v>
      </c>
    </row>
    <row r="40" spans="1:7" ht="24" customHeight="1">
      <c r="A40" s="26" t="s">
        <v>16</v>
      </c>
      <c r="C40" s="39"/>
      <c r="E40" s="45">
        <f>SUM(E36:E39)</f>
        <v>222642895</v>
      </c>
      <c r="F40" s="40"/>
      <c r="G40" s="45">
        <f>SUM(G36:G39)</f>
        <v>193236583</v>
      </c>
    </row>
    <row r="41" spans="1:7" ht="24" customHeight="1">
      <c r="A41" s="26" t="s">
        <v>17</v>
      </c>
      <c r="C41" s="39"/>
      <c r="E41" s="40"/>
      <c r="F41" s="40"/>
      <c r="G41" s="40"/>
    </row>
    <row r="42" spans="1:7" ht="24" customHeight="1">
      <c r="A42" s="41" t="s">
        <v>88</v>
      </c>
      <c r="C42" s="39"/>
      <c r="E42" s="90">
        <v>2635726</v>
      </c>
      <c r="F42" s="40"/>
      <c r="G42" s="40">
        <v>2888652</v>
      </c>
    </row>
    <row r="43" spans="1:7" ht="24" customHeight="1">
      <c r="A43" s="41" t="s">
        <v>18</v>
      </c>
      <c r="C43" s="39"/>
      <c r="E43" s="40">
        <v>39098806</v>
      </c>
      <c r="F43" s="40"/>
      <c r="G43" s="40">
        <v>37735737</v>
      </c>
    </row>
    <row r="44" spans="1:7" ht="24" customHeight="1">
      <c r="A44" s="26" t="s">
        <v>19</v>
      </c>
      <c r="C44" s="39"/>
      <c r="E44" s="45">
        <f>SUM(E42:E43)</f>
        <v>41734532</v>
      </c>
      <c r="F44" s="40"/>
      <c r="G44" s="45">
        <f>SUM(G42:G43)</f>
        <v>40624389</v>
      </c>
    </row>
    <row r="45" spans="1:7" ht="24" customHeight="1">
      <c r="A45" s="26" t="s">
        <v>20</v>
      </c>
      <c r="E45" s="45">
        <f>SUM(E44,E40)</f>
        <v>264377427</v>
      </c>
      <c r="F45" s="40"/>
      <c r="G45" s="45">
        <f>SUM(G44,G40)</f>
        <v>233860972</v>
      </c>
    </row>
    <row r="46" spans="1:7" ht="24" customHeight="1">
      <c r="A46" s="26"/>
      <c r="E46" s="100"/>
      <c r="F46" s="40"/>
      <c r="G46" s="100"/>
    </row>
    <row r="47" spans="1:2" ht="24" customHeight="1">
      <c r="A47" s="47" t="s">
        <v>12</v>
      </c>
      <c r="B47" s="27"/>
    </row>
    <row r="48" spans="1:2" ht="24" customHeight="1">
      <c r="A48" s="26" t="s">
        <v>0</v>
      </c>
      <c r="B48" s="27"/>
    </row>
    <row r="49" spans="1:7" ht="24" customHeight="1">
      <c r="A49" s="26" t="s">
        <v>73</v>
      </c>
      <c r="D49" s="30"/>
      <c r="E49" s="30"/>
      <c r="F49" s="30"/>
      <c r="G49" s="30"/>
    </row>
    <row r="50" ht="24" customHeight="1">
      <c r="A50" s="26" t="s">
        <v>111</v>
      </c>
    </row>
    <row r="51" spans="1:7" ht="24" customHeight="1">
      <c r="A51" s="30"/>
      <c r="B51" s="30"/>
      <c r="D51" s="30"/>
      <c r="E51" s="31"/>
      <c r="F51" s="31"/>
      <c r="G51" s="32" t="s">
        <v>1</v>
      </c>
    </row>
    <row r="52" spans="1:7" ht="24" customHeight="1">
      <c r="A52" s="30"/>
      <c r="B52" s="30"/>
      <c r="D52" s="30"/>
      <c r="E52" s="30" t="s">
        <v>70</v>
      </c>
      <c r="F52" s="30"/>
      <c r="G52" s="30" t="s">
        <v>70</v>
      </c>
    </row>
    <row r="53" spans="1:7" ht="24" customHeight="1">
      <c r="A53" s="28"/>
      <c r="B53" s="30"/>
      <c r="C53" s="33"/>
      <c r="D53" s="30"/>
      <c r="E53" s="34" t="s">
        <v>112</v>
      </c>
      <c r="F53" s="35"/>
      <c r="G53" s="36" t="s">
        <v>113</v>
      </c>
    </row>
    <row r="54" spans="1:7" ht="24" customHeight="1">
      <c r="A54" s="28"/>
      <c r="B54" s="30"/>
      <c r="C54" s="33"/>
      <c r="D54" s="30"/>
      <c r="E54" s="37" t="s">
        <v>3</v>
      </c>
      <c r="F54" s="37"/>
      <c r="G54" s="38" t="s">
        <v>72</v>
      </c>
    </row>
    <row r="55" spans="1:7" ht="24" customHeight="1">
      <c r="A55" s="28"/>
      <c r="B55" s="30"/>
      <c r="C55" s="33"/>
      <c r="D55" s="30"/>
      <c r="E55" s="37" t="s">
        <v>4</v>
      </c>
      <c r="F55" s="37"/>
      <c r="G55" s="38"/>
    </row>
    <row r="56" ht="24" customHeight="1">
      <c r="A56" s="26" t="s">
        <v>21</v>
      </c>
    </row>
    <row r="57" ht="24" customHeight="1">
      <c r="A57" s="41" t="s">
        <v>22</v>
      </c>
    </row>
    <row r="58" spans="1:3" ht="24" customHeight="1">
      <c r="A58" s="41" t="s">
        <v>23</v>
      </c>
      <c r="B58" s="27"/>
      <c r="C58" s="39"/>
    </row>
    <row r="59" spans="1:7" ht="24" customHeight="1" thickBot="1">
      <c r="A59" s="41" t="s">
        <v>76</v>
      </c>
      <c r="C59" s="39"/>
      <c r="E59" s="48">
        <v>121500000</v>
      </c>
      <c r="F59" s="40"/>
      <c r="G59" s="48">
        <v>121500000</v>
      </c>
    </row>
    <row r="60" spans="1:7" ht="24" customHeight="1" thickTop="1">
      <c r="A60" s="41" t="s">
        <v>85</v>
      </c>
      <c r="B60" s="27"/>
      <c r="C60" s="39"/>
      <c r="E60" s="40"/>
      <c r="F60" s="40"/>
      <c r="G60" s="40"/>
    </row>
    <row r="61" spans="1:7" ht="24" customHeight="1">
      <c r="A61" s="41" t="s">
        <v>76</v>
      </c>
      <c r="E61" s="40">
        <f>'CE'!B16</f>
        <v>121500000</v>
      </c>
      <c r="F61" s="40"/>
      <c r="G61" s="40">
        <v>121500000</v>
      </c>
    </row>
    <row r="62" spans="1:7" ht="24" customHeight="1">
      <c r="A62" s="41" t="s">
        <v>24</v>
      </c>
      <c r="E62" s="40">
        <f>'CE'!D16</f>
        <v>233350000</v>
      </c>
      <c r="F62" s="40"/>
      <c r="G62" s="40">
        <v>233350000</v>
      </c>
    </row>
    <row r="63" spans="1:6" ht="24" customHeight="1">
      <c r="A63" s="41" t="s">
        <v>25</v>
      </c>
      <c r="B63" s="27"/>
      <c r="C63" s="39"/>
      <c r="F63" s="40"/>
    </row>
    <row r="64" spans="1:7" ht="24" customHeight="1">
      <c r="A64" s="41" t="s">
        <v>61</v>
      </c>
      <c r="C64" s="39"/>
      <c r="E64" s="40">
        <f>'CE'!F16</f>
        <v>12150000</v>
      </c>
      <c r="F64" s="40"/>
      <c r="G64" s="40">
        <v>12150000</v>
      </c>
    </row>
    <row r="65" spans="1:7" ht="24" customHeight="1">
      <c r="A65" s="41" t="s">
        <v>26</v>
      </c>
      <c r="C65" s="39"/>
      <c r="E65" s="44">
        <f>'CE'!H16</f>
        <v>108595414</v>
      </c>
      <c r="F65" s="40"/>
      <c r="G65" s="44">
        <v>112190632</v>
      </c>
    </row>
    <row r="66" spans="1:7" ht="24" customHeight="1">
      <c r="A66" s="26" t="s">
        <v>27</v>
      </c>
      <c r="B66" s="27"/>
      <c r="E66" s="44">
        <f>SUM(E61:E65)</f>
        <v>475595414</v>
      </c>
      <c r="F66" s="40"/>
      <c r="G66" s="44">
        <f>SUM(G61:G65)</f>
        <v>479190632</v>
      </c>
    </row>
    <row r="67" spans="1:7" ht="24" customHeight="1" thickBot="1">
      <c r="A67" s="26" t="s">
        <v>28</v>
      </c>
      <c r="E67" s="48">
        <f>SUM(E66,E45)</f>
        <v>739972841</v>
      </c>
      <c r="F67" s="40"/>
      <c r="G67" s="48">
        <f>SUM(G66,G45)</f>
        <v>713051604</v>
      </c>
    </row>
    <row r="68" spans="5:7" ht="24" customHeight="1" thickTop="1">
      <c r="E68" s="40">
        <f>E67-E23</f>
        <v>0</v>
      </c>
      <c r="F68" s="40"/>
      <c r="G68" s="40">
        <f>G67-G23</f>
        <v>0</v>
      </c>
    </row>
    <row r="69" spans="1:3" ht="24" customHeight="1">
      <c r="A69" s="47" t="s">
        <v>12</v>
      </c>
      <c r="B69" s="27"/>
      <c r="C69" s="49"/>
    </row>
    <row r="70" spans="1:3" ht="24" customHeight="1">
      <c r="A70" s="47"/>
      <c r="B70" s="27"/>
      <c r="C70" s="49"/>
    </row>
    <row r="71" spans="1:3" s="101" customFormat="1" ht="24" customHeight="1">
      <c r="A71" s="47"/>
      <c r="B71" s="27"/>
      <c r="C71" s="49"/>
    </row>
    <row r="72" spans="1:3" ht="24" customHeight="1">
      <c r="A72" s="50"/>
      <c r="C72" s="49"/>
    </row>
    <row r="74" ht="24" customHeight="1">
      <c r="B74" s="41" t="s">
        <v>29</v>
      </c>
    </row>
    <row r="75" ht="24" customHeight="1">
      <c r="A75" s="50"/>
    </row>
  </sheetData>
  <sheetProtection/>
  <printOptions horizontalCentered="1"/>
  <pageMargins left="0.78740157480315" right="0.236220472440945" top="0.78740157480315" bottom="0.118110236220472" header="0.31496062992126" footer="0.31496062992126"/>
  <pageSetup fitToHeight="6" horizontalDpi="600" verticalDpi="600" orientation="portrait" paperSize="9" scale="90" r:id="rId1"/>
  <rowBreaks count="2" manualBreakCount="2">
    <brk id="25" max="6" man="1"/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showGridLines="0" view="pageBreakPreview" zoomScaleNormal="70" zoomScaleSheetLayoutView="100" zoomScalePageLayoutView="0" workbookViewId="0" topLeftCell="A1">
      <selection activeCell="A30" sqref="A30:IV67"/>
    </sheetView>
  </sheetViews>
  <sheetFormatPr defaultColWidth="10.7109375" defaultRowHeight="24" customHeight="1"/>
  <cols>
    <col min="1" max="1" width="51.421875" style="54" customWidth="1"/>
    <col min="2" max="2" width="3.7109375" style="60" customWidth="1"/>
    <col min="3" max="3" width="8.421875" style="54" customWidth="1"/>
    <col min="4" max="4" width="1.57421875" style="60" customWidth="1"/>
    <col min="5" max="5" width="16.28125" style="60" customWidth="1"/>
    <col min="6" max="6" width="1.421875" style="60" customWidth="1"/>
    <col min="7" max="7" width="16.28125" style="60" customWidth="1"/>
    <col min="8" max="16384" width="10.7109375" style="24" customWidth="1"/>
  </cols>
  <sheetData>
    <row r="1" spans="1:7" s="23" customFormat="1" ht="24" customHeight="1">
      <c r="A1" s="53"/>
      <c r="B1" s="56"/>
      <c r="C1" s="57"/>
      <c r="D1" s="58"/>
      <c r="E1" s="58"/>
      <c r="F1" s="58"/>
      <c r="G1" s="52" t="s">
        <v>48</v>
      </c>
    </row>
    <row r="2" spans="1:7" s="23" customFormat="1" ht="24" customHeight="1">
      <c r="A2" s="51" t="s">
        <v>0</v>
      </c>
      <c r="B2" s="56"/>
      <c r="C2" s="57"/>
      <c r="D2" s="58"/>
      <c r="E2" s="58"/>
      <c r="F2" s="58"/>
      <c r="G2" s="58"/>
    </row>
    <row r="3" spans="1:7" s="23" customFormat="1" ht="24" customHeight="1">
      <c r="A3" s="51" t="s">
        <v>74</v>
      </c>
      <c r="B3" s="58"/>
      <c r="C3" s="57"/>
      <c r="D3" s="58"/>
      <c r="E3" s="58"/>
      <c r="F3" s="58"/>
      <c r="G3" s="58"/>
    </row>
    <row r="4" spans="1:7" s="23" customFormat="1" ht="24" customHeight="1">
      <c r="A4" s="51" t="s">
        <v>117</v>
      </c>
      <c r="B4" s="58"/>
      <c r="C4" s="57"/>
      <c r="D4" s="58"/>
      <c r="E4" s="58"/>
      <c r="F4" s="58"/>
      <c r="G4" s="58"/>
    </row>
    <row r="5" spans="1:7" s="23" customFormat="1" ht="24" customHeight="1">
      <c r="A5" s="53"/>
      <c r="B5" s="58"/>
      <c r="C5" s="57"/>
      <c r="D5" s="58"/>
      <c r="E5" s="58"/>
      <c r="F5" s="58"/>
      <c r="G5" s="59" t="s">
        <v>1</v>
      </c>
    </row>
    <row r="6" spans="3:7" ht="24" customHeight="1">
      <c r="C6" s="61"/>
      <c r="E6" s="62">
        <v>2022</v>
      </c>
      <c r="F6" s="63"/>
      <c r="G6" s="62">
        <v>2021</v>
      </c>
    </row>
    <row r="7" spans="1:7" s="25" customFormat="1" ht="24" customHeight="1">
      <c r="A7" s="94" t="s">
        <v>60</v>
      </c>
      <c r="B7" s="95"/>
      <c r="C7" s="96"/>
      <c r="D7" s="97"/>
      <c r="E7" s="98"/>
      <c r="F7" s="97"/>
      <c r="G7" s="97"/>
    </row>
    <row r="8" ht="24" customHeight="1">
      <c r="A8" s="51" t="s">
        <v>30</v>
      </c>
    </row>
    <row r="9" spans="1:7" ht="24" customHeight="1">
      <c r="A9" s="55" t="s">
        <v>93</v>
      </c>
      <c r="B9" s="53"/>
      <c r="C9" s="64"/>
      <c r="E9" s="65">
        <v>201981237</v>
      </c>
      <c r="F9" s="65"/>
      <c r="G9" s="65">
        <v>242272349</v>
      </c>
    </row>
    <row r="10" spans="1:7" ht="24" customHeight="1">
      <c r="A10" s="55" t="s">
        <v>31</v>
      </c>
      <c r="B10" s="53"/>
      <c r="C10" s="64"/>
      <c r="E10" s="65">
        <v>2401127</v>
      </c>
      <c r="F10" s="65"/>
      <c r="G10" s="65">
        <v>3985631</v>
      </c>
    </row>
    <row r="11" spans="1:7" ht="24" customHeight="1">
      <c r="A11" s="51" t="s">
        <v>32</v>
      </c>
      <c r="E11" s="66">
        <f>SUM(E9:E10)</f>
        <v>204382364</v>
      </c>
      <c r="F11" s="65"/>
      <c r="G11" s="66">
        <f>SUM(G9:G10)</f>
        <v>246257980</v>
      </c>
    </row>
    <row r="12" spans="1:7" ht="24" customHeight="1">
      <c r="A12" s="51" t="s">
        <v>33</v>
      </c>
      <c r="E12" s="65"/>
      <c r="F12" s="65"/>
      <c r="G12" s="65"/>
    </row>
    <row r="13" spans="1:7" ht="24" customHeight="1">
      <c r="A13" s="55" t="s">
        <v>80</v>
      </c>
      <c r="B13" s="53"/>
      <c r="E13" s="65">
        <v>180715006</v>
      </c>
      <c r="F13" s="65"/>
      <c r="G13" s="65">
        <v>199933699</v>
      </c>
    </row>
    <row r="14" spans="1:7" ht="24" customHeight="1">
      <c r="A14" s="55" t="s">
        <v>92</v>
      </c>
      <c r="B14" s="67"/>
      <c r="C14" s="64"/>
      <c r="E14" s="65">
        <v>10123532</v>
      </c>
      <c r="F14" s="65"/>
      <c r="G14" s="65">
        <v>12100735</v>
      </c>
    </row>
    <row r="15" spans="1:7" ht="24" customHeight="1">
      <c r="A15" s="55" t="s">
        <v>34</v>
      </c>
      <c r="B15" s="67"/>
      <c r="C15" s="64"/>
      <c r="E15" s="65">
        <v>17866944</v>
      </c>
      <c r="F15" s="65"/>
      <c r="G15" s="65">
        <v>19683978</v>
      </c>
    </row>
    <row r="16" spans="1:7" ht="24" customHeight="1">
      <c r="A16" s="51" t="s">
        <v>35</v>
      </c>
      <c r="E16" s="66">
        <f>SUM(E13:E15)</f>
        <v>208705482</v>
      </c>
      <c r="F16" s="65"/>
      <c r="G16" s="66">
        <f>SUM(G13:G15)</f>
        <v>231718412</v>
      </c>
    </row>
    <row r="17" spans="1:7" ht="24" customHeight="1">
      <c r="A17" s="51" t="s">
        <v>123</v>
      </c>
      <c r="E17" s="65">
        <f>E11-E16</f>
        <v>-4323118</v>
      </c>
      <c r="F17" s="65"/>
      <c r="G17" s="65">
        <f>G11-G16</f>
        <v>14539568</v>
      </c>
    </row>
    <row r="18" spans="1:7" ht="24" customHeight="1">
      <c r="A18" s="55" t="s">
        <v>97</v>
      </c>
      <c r="E18" s="70">
        <v>-71539</v>
      </c>
      <c r="F18" s="65"/>
      <c r="G18" s="70">
        <v>-35746</v>
      </c>
    </row>
    <row r="19" spans="1:7" ht="24" customHeight="1">
      <c r="A19" s="51" t="s">
        <v>120</v>
      </c>
      <c r="E19" s="65">
        <f>SUM(E17:E18)</f>
        <v>-4394657</v>
      </c>
      <c r="F19" s="65"/>
      <c r="G19" s="65">
        <f>SUM(G17:G18)</f>
        <v>14503822</v>
      </c>
    </row>
    <row r="20" spans="1:7" ht="24" customHeight="1">
      <c r="A20" s="55" t="s">
        <v>122</v>
      </c>
      <c r="C20" s="64"/>
      <c r="E20" s="70">
        <v>799439</v>
      </c>
      <c r="F20" s="68"/>
      <c r="G20" s="70">
        <v>-2851142</v>
      </c>
    </row>
    <row r="21" spans="1:7" ht="24" customHeight="1">
      <c r="A21" s="51" t="s">
        <v>119</v>
      </c>
      <c r="B21" s="53"/>
      <c r="E21" s="69">
        <f>SUM(E19:E20)</f>
        <v>-3595218</v>
      </c>
      <c r="F21" s="68"/>
      <c r="G21" s="69">
        <f>SUM(G19:G20)</f>
        <v>11652680</v>
      </c>
    </row>
    <row r="22" spans="1:7" ht="24" customHeight="1">
      <c r="A22" s="51" t="s">
        <v>55</v>
      </c>
      <c r="E22" s="70">
        <v>0</v>
      </c>
      <c r="F22" s="68"/>
      <c r="G22" s="70">
        <v>0</v>
      </c>
    </row>
    <row r="23" spans="1:7" ht="24" customHeight="1" thickBot="1">
      <c r="A23" s="51" t="s">
        <v>56</v>
      </c>
      <c r="E23" s="71">
        <f>SUM(E21:E22)</f>
        <v>-3595218</v>
      </c>
      <c r="F23" s="68"/>
      <c r="G23" s="71">
        <f>SUM(G21:G22)</f>
        <v>11652680</v>
      </c>
    </row>
    <row r="24" spans="1:7" ht="24" customHeight="1" thickTop="1">
      <c r="A24" s="55"/>
      <c r="E24" s="68"/>
      <c r="F24" s="68"/>
      <c r="G24" s="68"/>
    </row>
    <row r="25" spans="1:3" ht="24" customHeight="1">
      <c r="A25" s="51" t="s">
        <v>124</v>
      </c>
      <c r="C25" s="64"/>
    </row>
    <row r="26" spans="1:7" ht="24" customHeight="1" thickBot="1">
      <c r="A26" s="55" t="s">
        <v>125</v>
      </c>
      <c r="B26" s="53"/>
      <c r="C26" s="64"/>
      <c r="E26" s="99">
        <f>E23/121500000</f>
        <v>-0.02959027160493827</v>
      </c>
      <c r="F26" s="75"/>
      <c r="G26" s="99">
        <f>G23/121500000</f>
        <v>0.09590683127572017</v>
      </c>
    </row>
    <row r="27" spans="5:7" ht="24" customHeight="1" thickTop="1">
      <c r="E27" s="72"/>
      <c r="F27" s="73"/>
      <c r="G27" s="72"/>
    </row>
    <row r="28" spans="1:7" ht="24" customHeight="1">
      <c r="A28" s="54" t="s">
        <v>12</v>
      </c>
      <c r="C28" s="74"/>
      <c r="E28" s="73"/>
      <c r="F28" s="73"/>
      <c r="G28" s="73"/>
    </row>
    <row r="29" spans="3:7" ht="24" customHeight="1">
      <c r="C29" s="74"/>
      <c r="E29" s="73"/>
      <c r="F29" s="73"/>
      <c r="G29" s="73"/>
    </row>
  </sheetData>
  <sheetProtection/>
  <printOptions horizontalCentered="1"/>
  <pageMargins left="0.78" right="0.28" top="0.787" bottom="0.19" header="0.31496062992126" footer="0.31496062992126"/>
  <pageSetup fitToHeight="6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5"/>
  <sheetViews>
    <sheetView showGridLines="0" view="pageBreakPreview" zoomScaleNormal="55" zoomScaleSheetLayoutView="100" zoomScalePageLayoutView="0" workbookViewId="0" topLeftCell="A1">
      <selection activeCell="A21" sqref="A21:IV59"/>
    </sheetView>
  </sheetViews>
  <sheetFormatPr defaultColWidth="9.140625" defaultRowHeight="24" customHeight="1"/>
  <cols>
    <col min="1" max="1" width="41.00390625" style="1" customWidth="1"/>
    <col min="2" max="2" width="15.7109375" style="1" customWidth="1"/>
    <col min="3" max="3" width="1.421875" style="1" customWidth="1"/>
    <col min="4" max="4" width="15.7109375" style="1" customWidth="1"/>
    <col min="5" max="5" width="1.421875" style="1" customWidth="1"/>
    <col min="6" max="6" width="15.7109375" style="1" customWidth="1"/>
    <col min="7" max="7" width="1.421875" style="19" customWidth="1"/>
    <col min="8" max="8" width="15.7109375" style="1" customWidth="1"/>
    <col min="9" max="9" width="1.421875" style="1" customWidth="1"/>
    <col min="10" max="10" width="16.421875" style="1" customWidth="1"/>
    <col min="11" max="11" width="9.140625" style="1" customWidth="1"/>
    <col min="12" max="12" width="22.00390625" style="1" customWidth="1"/>
    <col min="13" max="16384" width="9.140625" style="1" customWidth="1"/>
  </cols>
  <sheetData>
    <row r="1" ht="24" customHeight="1">
      <c r="J1" s="2" t="s">
        <v>48</v>
      </c>
    </row>
    <row r="2" spans="1:10" ht="24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ht="24" customHeight="1">
      <c r="A3" s="105" t="s">
        <v>75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0" ht="24" customHeight="1">
      <c r="A4" s="105" t="s">
        <v>117</v>
      </c>
      <c r="B4" s="105"/>
      <c r="C4" s="105"/>
      <c r="D4" s="105"/>
      <c r="E4" s="105"/>
      <c r="F4" s="105"/>
      <c r="G4" s="105"/>
      <c r="H4" s="105"/>
      <c r="I4" s="105"/>
      <c r="J4" s="105"/>
    </row>
    <row r="5" spans="1:10" s="3" customFormat="1" ht="24" customHeight="1">
      <c r="A5" s="106" t="s">
        <v>1</v>
      </c>
      <c r="B5" s="106"/>
      <c r="C5" s="106"/>
      <c r="D5" s="106"/>
      <c r="E5" s="106"/>
      <c r="F5" s="106"/>
      <c r="G5" s="106"/>
      <c r="H5" s="106"/>
      <c r="I5" s="106"/>
      <c r="J5" s="106"/>
    </row>
    <row r="6" spans="2:8" s="3" customFormat="1" ht="24" customHeight="1">
      <c r="B6" s="3" t="s">
        <v>49</v>
      </c>
      <c r="F6" s="107" t="s">
        <v>50</v>
      </c>
      <c r="G6" s="107"/>
      <c r="H6" s="107"/>
    </row>
    <row r="7" spans="1:8" s="3" customFormat="1" ht="24" customHeight="1">
      <c r="A7" s="5"/>
      <c r="B7" s="3" t="s">
        <v>68</v>
      </c>
      <c r="F7" s="4" t="s">
        <v>51</v>
      </c>
      <c r="G7" s="4"/>
      <c r="H7" s="4"/>
    </row>
    <row r="8" spans="1:10" s="3" customFormat="1" ht="24" customHeight="1">
      <c r="A8" s="5"/>
      <c r="B8" s="22" t="s">
        <v>57</v>
      </c>
      <c r="D8" s="22" t="s">
        <v>24</v>
      </c>
      <c r="F8" s="22" t="s">
        <v>52</v>
      </c>
      <c r="G8" s="4"/>
      <c r="H8" s="22" t="s">
        <v>53</v>
      </c>
      <c r="J8" s="22" t="s">
        <v>54</v>
      </c>
    </row>
    <row r="9" spans="1:10" s="3" customFormat="1" ht="24" customHeight="1">
      <c r="A9" s="5"/>
      <c r="B9" s="4"/>
      <c r="D9" s="4"/>
      <c r="F9" s="4"/>
      <c r="G9" s="4"/>
      <c r="H9" s="4"/>
      <c r="J9" s="4"/>
    </row>
    <row r="10" spans="1:10" ht="24" customHeight="1">
      <c r="A10" s="6" t="s">
        <v>95</v>
      </c>
      <c r="B10" s="7">
        <v>121500000</v>
      </c>
      <c r="C10" s="7"/>
      <c r="D10" s="7">
        <v>233350000</v>
      </c>
      <c r="E10" s="7"/>
      <c r="F10" s="7">
        <v>12150000</v>
      </c>
      <c r="G10" s="8"/>
      <c r="H10" s="7">
        <v>143950999</v>
      </c>
      <c r="I10" s="7"/>
      <c r="J10" s="7">
        <v>510950999</v>
      </c>
    </row>
    <row r="11" spans="1:10" ht="24" customHeight="1">
      <c r="A11" s="9" t="s">
        <v>56</v>
      </c>
      <c r="B11" s="18">
        <v>0</v>
      </c>
      <c r="C11" s="8"/>
      <c r="D11" s="18">
        <v>0</v>
      </c>
      <c r="E11" s="8"/>
      <c r="F11" s="18">
        <v>0</v>
      </c>
      <c r="G11" s="8"/>
      <c r="H11" s="8">
        <f>SUM(PL!G23)</f>
        <v>11652680</v>
      </c>
      <c r="I11" s="7"/>
      <c r="J11" s="7">
        <f>SUM(B11:H11)</f>
        <v>11652680</v>
      </c>
    </row>
    <row r="12" spans="1:10" ht="24" customHeight="1" thickBot="1">
      <c r="A12" s="6" t="s">
        <v>114</v>
      </c>
      <c r="B12" s="10">
        <f>SUM(B10:B11)</f>
        <v>121500000</v>
      </c>
      <c r="C12" s="8"/>
      <c r="D12" s="10">
        <f>SUM(D10:D11)</f>
        <v>233350000</v>
      </c>
      <c r="E12" s="8"/>
      <c r="F12" s="10">
        <f>SUM(F10:F11)</f>
        <v>12150000</v>
      </c>
      <c r="G12" s="8"/>
      <c r="H12" s="10">
        <f>SUM(H10:H11)</f>
        <v>155603679</v>
      </c>
      <c r="I12" s="8"/>
      <c r="J12" s="10">
        <f>SUM(J10:J11)</f>
        <v>522603679</v>
      </c>
    </row>
    <row r="13" spans="1:10" ht="24" customHeight="1" thickTop="1">
      <c r="A13" s="9"/>
      <c r="B13" s="11"/>
      <c r="C13" s="11"/>
      <c r="D13" s="11"/>
      <c r="E13" s="11"/>
      <c r="F13" s="11"/>
      <c r="G13" s="20"/>
      <c r="H13" s="11"/>
      <c r="I13" s="11"/>
      <c r="J13" s="11"/>
    </row>
    <row r="14" spans="1:10" ht="24" customHeight="1">
      <c r="A14" s="6" t="s">
        <v>115</v>
      </c>
      <c r="B14" s="7">
        <v>121500000</v>
      </c>
      <c r="C14" s="7"/>
      <c r="D14" s="7">
        <v>233350000</v>
      </c>
      <c r="E14" s="7"/>
      <c r="F14" s="7">
        <v>12150000</v>
      </c>
      <c r="G14" s="8"/>
      <c r="H14" s="7">
        <v>112190632</v>
      </c>
      <c r="I14" s="7"/>
      <c r="J14" s="7">
        <f>SUM(B14:H14)</f>
        <v>479190632</v>
      </c>
    </row>
    <row r="15" spans="1:10" ht="24" customHeight="1">
      <c r="A15" s="9" t="s">
        <v>56</v>
      </c>
      <c r="B15" s="18">
        <v>0</v>
      </c>
      <c r="C15" s="8"/>
      <c r="D15" s="18">
        <v>0</v>
      </c>
      <c r="E15" s="8"/>
      <c r="F15" s="18">
        <v>0</v>
      </c>
      <c r="G15" s="8"/>
      <c r="H15" s="8">
        <f>PL!E23</f>
        <v>-3595218</v>
      </c>
      <c r="I15" s="7"/>
      <c r="J15" s="7">
        <f>SUM(B15:H15)</f>
        <v>-3595218</v>
      </c>
    </row>
    <row r="16" spans="1:10" ht="24" customHeight="1" thickBot="1">
      <c r="A16" s="6" t="s">
        <v>116</v>
      </c>
      <c r="B16" s="10">
        <f>SUM(B14:B15)</f>
        <v>121500000</v>
      </c>
      <c r="C16" s="8"/>
      <c r="D16" s="10">
        <f>SUM(D14:D15)</f>
        <v>233350000</v>
      </c>
      <c r="E16" s="8"/>
      <c r="F16" s="10">
        <f>SUM(F14:F15)</f>
        <v>12150000</v>
      </c>
      <c r="G16" s="8"/>
      <c r="H16" s="10">
        <f>SUM(H14:H15)</f>
        <v>108595414</v>
      </c>
      <c r="I16" s="8"/>
      <c r="J16" s="10">
        <f>SUM(J14:J15)</f>
        <v>475595414</v>
      </c>
    </row>
    <row r="17" spans="1:10" ht="24" customHeight="1" thickTop="1">
      <c r="A17" s="9"/>
      <c r="B17" s="11"/>
      <c r="C17" s="11"/>
      <c r="D17" s="11"/>
      <c r="E17" s="11"/>
      <c r="F17" s="11"/>
      <c r="G17" s="20"/>
      <c r="H17" s="11"/>
      <c r="I17" s="11"/>
      <c r="J17" s="11">
        <f>SUM(J16-'BS'!E66)</f>
        <v>0</v>
      </c>
    </row>
    <row r="18" spans="1:8" ht="24" customHeight="1">
      <c r="A18" s="9" t="s">
        <v>12</v>
      </c>
      <c r="B18" s="12"/>
      <c r="C18" s="13"/>
      <c r="D18" s="13"/>
      <c r="E18" s="13"/>
      <c r="F18" s="13"/>
      <c r="G18" s="13"/>
      <c r="H18" s="13"/>
    </row>
    <row r="19" spans="1:8" ht="24" customHeight="1">
      <c r="A19" s="14"/>
      <c r="B19" s="12"/>
      <c r="C19" s="13"/>
      <c r="D19" s="13"/>
      <c r="E19" s="13"/>
      <c r="F19" s="13"/>
      <c r="G19" s="13"/>
      <c r="H19" s="13"/>
    </row>
    <row r="20" spans="1:8" ht="24" customHeight="1">
      <c r="A20" s="15"/>
      <c r="B20" s="12"/>
      <c r="C20" s="13"/>
      <c r="D20" s="13"/>
      <c r="E20" s="13"/>
      <c r="F20" s="16"/>
      <c r="G20" s="13"/>
      <c r="H20" s="16"/>
    </row>
    <row r="27" ht="24" customHeight="1">
      <c r="A27" s="11"/>
    </row>
    <row r="30" spans="1:8" ht="24" customHeight="1">
      <c r="A30" s="17"/>
      <c r="B30" s="17"/>
      <c r="C30" s="17"/>
      <c r="D30" s="17"/>
      <c r="E30" s="17"/>
      <c r="F30" s="17"/>
      <c r="G30" s="21"/>
      <c r="H30" s="17"/>
    </row>
    <row r="31" spans="1:8" ht="24" customHeight="1">
      <c r="A31" s="17"/>
      <c r="B31" s="17"/>
      <c r="C31" s="17"/>
      <c r="D31" s="17"/>
      <c r="E31" s="17"/>
      <c r="F31" s="17"/>
      <c r="G31" s="21"/>
      <c r="H31" s="17"/>
    </row>
    <row r="32" spans="1:8" ht="24" customHeight="1">
      <c r="A32" s="17"/>
      <c r="B32" s="17"/>
      <c r="C32" s="17"/>
      <c r="D32" s="17"/>
      <c r="E32" s="17"/>
      <c r="F32" s="17"/>
      <c r="G32" s="21"/>
      <c r="H32" s="17"/>
    </row>
    <row r="33" spans="1:8" ht="24" customHeight="1">
      <c r="A33" s="17"/>
      <c r="B33" s="17"/>
      <c r="C33" s="17"/>
      <c r="D33" s="17"/>
      <c r="E33" s="17"/>
      <c r="F33" s="17"/>
      <c r="G33" s="21"/>
      <c r="H33" s="17"/>
    </row>
    <row r="34" spans="1:8" ht="24" customHeight="1">
      <c r="A34" s="17"/>
      <c r="B34" s="17"/>
      <c r="C34" s="17"/>
      <c r="D34" s="17"/>
      <c r="E34" s="17"/>
      <c r="F34" s="17"/>
      <c r="G34" s="21"/>
      <c r="H34" s="17"/>
    </row>
    <row r="35" spans="1:8" ht="24" customHeight="1">
      <c r="A35" s="17"/>
      <c r="B35" s="17"/>
      <c r="C35" s="17"/>
      <c r="D35" s="17"/>
      <c r="E35" s="17"/>
      <c r="F35" s="17"/>
      <c r="G35" s="21"/>
      <c r="H35" s="17"/>
    </row>
    <row r="36" spans="1:8" ht="24" customHeight="1">
      <c r="A36" s="17"/>
      <c r="B36" s="17"/>
      <c r="C36" s="17"/>
      <c r="D36" s="17"/>
      <c r="E36" s="17"/>
      <c r="F36" s="17"/>
      <c r="G36" s="21"/>
      <c r="H36" s="17"/>
    </row>
    <row r="37" spans="1:8" ht="24" customHeight="1">
      <c r="A37" s="17"/>
      <c r="B37" s="17"/>
      <c r="C37" s="17"/>
      <c r="D37" s="17"/>
      <c r="E37" s="17"/>
      <c r="F37" s="17"/>
      <c r="G37" s="21"/>
      <c r="H37" s="17"/>
    </row>
    <row r="38" spans="1:8" ht="24" customHeight="1">
      <c r="A38" s="17"/>
      <c r="B38" s="17"/>
      <c r="C38" s="17"/>
      <c r="D38" s="17"/>
      <c r="E38" s="17"/>
      <c r="F38" s="17"/>
      <c r="G38" s="21"/>
      <c r="H38" s="17"/>
    </row>
    <row r="39" spans="1:8" ht="24" customHeight="1">
      <c r="A39" s="17"/>
      <c r="B39" s="17"/>
      <c r="C39" s="17"/>
      <c r="D39" s="17"/>
      <c r="E39" s="17"/>
      <c r="F39" s="17"/>
      <c r="G39" s="21"/>
      <c r="H39" s="17"/>
    </row>
    <row r="40" spans="1:8" ht="24" customHeight="1">
      <c r="A40" s="17"/>
      <c r="B40" s="17"/>
      <c r="C40" s="17"/>
      <c r="D40" s="17"/>
      <c r="E40" s="17"/>
      <c r="F40" s="17"/>
      <c r="G40" s="21"/>
      <c r="H40" s="17"/>
    </row>
    <row r="41" spans="1:8" ht="24" customHeight="1">
      <c r="A41" s="17"/>
      <c r="B41" s="17"/>
      <c r="C41" s="17"/>
      <c r="D41" s="17"/>
      <c r="E41" s="17"/>
      <c r="F41" s="17"/>
      <c r="G41" s="21"/>
      <c r="H41" s="17"/>
    </row>
    <row r="42" spans="1:8" ht="24" customHeight="1">
      <c r="A42" s="17"/>
      <c r="B42" s="17"/>
      <c r="C42" s="17"/>
      <c r="D42" s="17"/>
      <c r="E42" s="17"/>
      <c r="F42" s="17"/>
      <c r="G42" s="21"/>
      <c r="H42" s="17"/>
    </row>
    <row r="43" spans="1:8" ht="24" customHeight="1">
      <c r="A43" s="17"/>
      <c r="B43" s="17"/>
      <c r="C43" s="17"/>
      <c r="D43" s="17"/>
      <c r="E43" s="17"/>
      <c r="F43" s="17"/>
      <c r="G43" s="21"/>
      <c r="H43" s="17"/>
    </row>
    <row r="44" spans="1:8" ht="24" customHeight="1">
      <c r="A44" s="17"/>
      <c r="B44" s="17"/>
      <c r="C44" s="17"/>
      <c r="D44" s="17"/>
      <c r="E44" s="17"/>
      <c r="F44" s="17"/>
      <c r="G44" s="21"/>
      <c r="H44" s="17"/>
    </row>
    <row r="45" spans="1:8" ht="24" customHeight="1">
      <c r="A45" s="17"/>
      <c r="B45" s="17"/>
      <c r="C45" s="17"/>
      <c r="D45" s="17"/>
      <c r="E45" s="17"/>
      <c r="F45" s="17"/>
      <c r="G45" s="21"/>
      <c r="H45" s="17"/>
    </row>
    <row r="55" spans="1:8" ht="24" customHeight="1">
      <c r="A55" s="17"/>
      <c r="B55" s="17"/>
      <c r="C55" s="17"/>
      <c r="D55" s="17"/>
      <c r="E55" s="17"/>
      <c r="F55" s="17"/>
      <c r="G55" s="21"/>
      <c r="H55" s="17"/>
    </row>
    <row r="56" spans="1:8" ht="24" customHeight="1">
      <c r="A56" s="17"/>
      <c r="B56" s="17"/>
      <c r="C56" s="17"/>
      <c r="D56" s="17"/>
      <c r="E56" s="17"/>
      <c r="F56" s="17"/>
      <c r="G56" s="21"/>
      <c r="H56" s="17"/>
    </row>
    <row r="57" spans="1:8" ht="24" customHeight="1">
      <c r="A57" s="17"/>
      <c r="B57" s="17"/>
      <c r="C57" s="17"/>
      <c r="D57" s="17"/>
      <c r="E57" s="17"/>
      <c r="F57" s="17"/>
      <c r="G57" s="21"/>
      <c r="H57" s="17"/>
    </row>
    <row r="58" spans="1:8" ht="24" customHeight="1">
      <c r="A58" s="17"/>
      <c r="B58" s="17"/>
      <c r="C58" s="17"/>
      <c r="D58" s="17"/>
      <c r="E58" s="17"/>
      <c r="F58" s="17"/>
      <c r="G58" s="21"/>
      <c r="H58" s="17"/>
    </row>
    <row r="59" spans="1:8" ht="24" customHeight="1">
      <c r="A59" s="17"/>
      <c r="B59" s="17"/>
      <c r="C59" s="17"/>
      <c r="D59" s="17"/>
      <c r="E59" s="17"/>
      <c r="F59" s="17"/>
      <c r="G59" s="21"/>
      <c r="H59" s="17"/>
    </row>
    <row r="60" spans="1:8" ht="24" customHeight="1">
      <c r="A60" s="17"/>
      <c r="B60" s="17"/>
      <c r="C60" s="17"/>
      <c r="D60" s="17"/>
      <c r="E60" s="17"/>
      <c r="F60" s="17"/>
      <c r="G60" s="21"/>
      <c r="H60" s="17"/>
    </row>
    <row r="61" spans="1:8" ht="24" customHeight="1">
      <c r="A61" s="17"/>
      <c r="B61" s="17"/>
      <c r="C61" s="17"/>
      <c r="D61" s="17"/>
      <c r="E61" s="17"/>
      <c r="F61" s="17"/>
      <c r="G61" s="21"/>
      <c r="H61" s="17"/>
    </row>
    <row r="62" spans="1:8" ht="24" customHeight="1">
      <c r="A62" s="17"/>
      <c r="B62" s="17"/>
      <c r="C62" s="17"/>
      <c r="D62" s="17"/>
      <c r="E62" s="17"/>
      <c r="F62" s="17"/>
      <c r="G62" s="21"/>
      <c r="H62" s="17"/>
    </row>
    <row r="63" spans="1:8" ht="24" customHeight="1">
      <c r="A63" s="17"/>
      <c r="B63" s="17"/>
      <c r="C63" s="17"/>
      <c r="D63" s="17"/>
      <c r="E63" s="17"/>
      <c r="F63" s="17"/>
      <c r="G63" s="21"/>
      <c r="H63" s="17"/>
    </row>
    <row r="64" spans="1:8" ht="24" customHeight="1">
      <c r="A64" s="17"/>
      <c r="B64" s="17"/>
      <c r="C64" s="17"/>
      <c r="D64" s="17"/>
      <c r="E64" s="17"/>
      <c r="F64" s="17"/>
      <c r="G64" s="21"/>
      <c r="H64" s="17"/>
    </row>
    <row r="65" spans="1:8" ht="24" customHeight="1">
      <c r="A65" s="17"/>
      <c r="B65" s="17"/>
      <c r="C65" s="17"/>
      <c r="D65" s="17"/>
      <c r="E65" s="17"/>
      <c r="F65" s="17"/>
      <c r="G65" s="21"/>
      <c r="H65" s="11"/>
    </row>
  </sheetData>
  <sheetProtection/>
  <mergeCells count="5">
    <mergeCell ref="A2:J2"/>
    <mergeCell ref="A3:J3"/>
    <mergeCell ref="A4:J4"/>
    <mergeCell ref="A5:J5"/>
    <mergeCell ref="F6:H6"/>
  </mergeCells>
  <printOptions horizontalCentered="1"/>
  <pageMargins left="0.71" right="0.36" top="0.787" bottom="0.31496062992126" header="0.31496062992126" footer="0.31496062992126"/>
  <pageSetup horizontalDpi="600" verticalDpi="600" orientation="portrait" paperSize="9" scale="73" r:id="rId1"/>
  <headerFooter>
    <oddFooter>&amp;R&amp;8                       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9"/>
  <sheetViews>
    <sheetView showGridLines="0" tabSelected="1" view="pageBreakPreview" zoomScale="90" zoomScaleNormal="90" zoomScaleSheetLayoutView="90" zoomScalePageLayoutView="0" workbookViewId="0" topLeftCell="A1">
      <selection activeCell="A60" sqref="A60:IV72"/>
    </sheetView>
  </sheetViews>
  <sheetFormatPr defaultColWidth="10.57421875" defaultRowHeight="24" customHeight="1"/>
  <cols>
    <col min="1" max="1" width="54.00390625" style="84" customWidth="1"/>
    <col min="2" max="2" width="2.421875" style="80" customWidth="1"/>
    <col min="3" max="3" width="8.57421875" style="84" customWidth="1"/>
    <col min="4" max="4" width="1.57421875" style="80" customWidth="1"/>
    <col min="5" max="5" width="17.7109375" style="80" customWidth="1"/>
    <col min="6" max="6" width="1.421875" style="80" customWidth="1"/>
    <col min="7" max="7" width="17.7109375" style="80" customWidth="1"/>
    <col min="8" max="16384" width="10.57421875" style="29" customWidth="1"/>
  </cols>
  <sheetData>
    <row r="1" spans="1:7" s="76" customFormat="1" ht="24" customHeight="1">
      <c r="A1" s="53"/>
      <c r="B1" s="56"/>
      <c r="C1" s="81"/>
      <c r="D1" s="58"/>
      <c r="E1" s="58"/>
      <c r="F1" s="58"/>
      <c r="G1" s="52" t="s">
        <v>48</v>
      </c>
    </row>
    <row r="2" spans="1:7" s="76" customFormat="1" ht="24" customHeight="1">
      <c r="A2" s="82" t="s">
        <v>0</v>
      </c>
      <c r="B2" s="56"/>
      <c r="C2" s="81"/>
      <c r="D2" s="58"/>
      <c r="E2" s="58"/>
      <c r="F2" s="58"/>
      <c r="G2" s="58"/>
    </row>
    <row r="3" spans="1:7" s="76" customFormat="1" ht="24" customHeight="1">
      <c r="A3" s="82" t="s">
        <v>102</v>
      </c>
      <c r="B3" s="56"/>
      <c r="C3" s="81"/>
      <c r="D3" s="58"/>
      <c r="E3" s="58"/>
      <c r="F3" s="58"/>
      <c r="G3" s="58"/>
    </row>
    <row r="4" spans="1:7" s="76" customFormat="1" ht="24" customHeight="1">
      <c r="A4" s="51" t="s">
        <v>117</v>
      </c>
      <c r="B4" s="58"/>
      <c r="C4" s="81"/>
      <c r="D4" s="58"/>
      <c r="E4" s="58"/>
      <c r="F4" s="58"/>
      <c r="G4" s="58"/>
    </row>
    <row r="5" spans="1:7" s="76" customFormat="1" ht="24" customHeight="1">
      <c r="A5" s="53"/>
      <c r="B5" s="58"/>
      <c r="C5" s="81"/>
      <c r="D5" s="58"/>
      <c r="E5" s="58"/>
      <c r="F5" s="58"/>
      <c r="G5" s="83" t="s">
        <v>1</v>
      </c>
    </row>
    <row r="6" spans="3:7" ht="24" customHeight="1">
      <c r="C6" s="85"/>
      <c r="E6" s="85">
        <v>2022</v>
      </c>
      <c r="F6" s="86"/>
      <c r="G6" s="85">
        <v>2021</v>
      </c>
    </row>
    <row r="7" spans="1:7" s="77" customFormat="1" ht="24" customHeight="1">
      <c r="A7" s="82" t="s">
        <v>59</v>
      </c>
      <c r="B7" s="78"/>
      <c r="C7" s="87"/>
      <c r="D7" s="78"/>
      <c r="E7" s="88"/>
      <c r="F7" s="88"/>
      <c r="G7" s="88"/>
    </row>
    <row r="8" spans="1:7" ht="24" customHeight="1">
      <c r="A8" s="84" t="s">
        <v>118</v>
      </c>
      <c r="C8" s="79"/>
      <c r="E8" s="89">
        <f>PL!E19</f>
        <v>-4394657</v>
      </c>
      <c r="F8" s="89"/>
      <c r="G8" s="89">
        <f>PL!G19</f>
        <v>14503822</v>
      </c>
    </row>
    <row r="9" spans="1:7" ht="24" customHeight="1">
      <c r="A9" s="84" t="s">
        <v>126</v>
      </c>
      <c r="C9" s="79"/>
      <c r="E9" s="89"/>
      <c r="F9" s="89"/>
      <c r="G9" s="89"/>
    </row>
    <row r="10" spans="1:7" ht="24" customHeight="1">
      <c r="A10" s="84" t="s">
        <v>103</v>
      </c>
      <c r="C10" s="79"/>
      <c r="E10" s="89"/>
      <c r="F10" s="89"/>
      <c r="G10" s="89"/>
    </row>
    <row r="11" spans="1:7" ht="24" customHeight="1">
      <c r="A11" s="84" t="s">
        <v>36</v>
      </c>
      <c r="E11" s="102">
        <v>5378216</v>
      </c>
      <c r="F11" s="65"/>
      <c r="G11" s="65">
        <v>5504939</v>
      </c>
    </row>
    <row r="12" spans="1:7" ht="24" customHeight="1">
      <c r="A12" s="84" t="s">
        <v>127</v>
      </c>
      <c r="E12" s="102">
        <v>803104</v>
      </c>
      <c r="F12" s="65"/>
      <c r="G12" s="65">
        <v>-3434210</v>
      </c>
    </row>
    <row r="13" spans="1:7" ht="24" customHeight="1">
      <c r="A13" s="84" t="s">
        <v>128</v>
      </c>
      <c r="E13" s="102">
        <v>286255</v>
      </c>
      <c r="F13" s="65"/>
      <c r="G13" s="65">
        <v>130415</v>
      </c>
    </row>
    <row r="14" spans="1:7" ht="24" customHeight="1">
      <c r="A14" s="84" t="s">
        <v>90</v>
      </c>
      <c r="E14" s="102">
        <v>0</v>
      </c>
      <c r="F14" s="65"/>
      <c r="G14" s="65">
        <v>-13066</v>
      </c>
    </row>
    <row r="15" spans="1:7" ht="24" customHeight="1">
      <c r="A15" s="84" t="s">
        <v>37</v>
      </c>
      <c r="E15" s="65">
        <v>1363069</v>
      </c>
      <c r="F15" s="65"/>
      <c r="G15" s="65">
        <v>1322761</v>
      </c>
    </row>
    <row r="16" spans="1:7" ht="24" customHeight="1">
      <c r="A16" s="84" t="s">
        <v>110</v>
      </c>
      <c r="E16" s="65">
        <v>-624499</v>
      </c>
      <c r="F16" s="65"/>
      <c r="G16" s="65">
        <v>-1233585</v>
      </c>
    </row>
    <row r="17" spans="1:7" ht="24" customHeight="1">
      <c r="A17" s="84" t="s">
        <v>38</v>
      </c>
      <c r="E17" s="65">
        <v>-50608</v>
      </c>
      <c r="F17" s="65"/>
      <c r="G17" s="65">
        <v>-79701</v>
      </c>
    </row>
    <row r="18" spans="1:7" ht="24" customHeight="1">
      <c r="A18" s="84" t="s">
        <v>109</v>
      </c>
      <c r="E18" s="70">
        <v>71539.01</v>
      </c>
      <c r="F18" s="65"/>
      <c r="G18" s="70">
        <v>35746</v>
      </c>
    </row>
    <row r="19" spans="1:7" ht="24" customHeight="1">
      <c r="A19" s="84" t="s">
        <v>108</v>
      </c>
      <c r="E19" s="90"/>
      <c r="F19" s="90"/>
      <c r="G19" s="90"/>
    </row>
    <row r="20" spans="1:7" ht="24" customHeight="1">
      <c r="A20" s="84" t="s">
        <v>39</v>
      </c>
      <c r="E20" s="90">
        <f>SUM(E8:E18)</f>
        <v>2832419.01</v>
      </c>
      <c r="F20" s="90"/>
      <c r="G20" s="90">
        <f>SUM(G8:G18)</f>
        <v>16737121</v>
      </c>
    </row>
    <row r="21" spans="1:7" ht="24" customHeight="1">
      <c r="A21" s="84" t="s">
        <v>83</v>
      </c>
      <c r="E21" s="90"/>
      <c r="F21" s="90"/>
      <c r="G21" s="90"/>
    </row>
    <row r="22" spans="1:7" ht="24" customHeight="1">
      <c r="A22" s="84" t="s">
        <v>67</v>
      </c>
      <c r="E22" s="65">
        <v>23842688</v>
      </c>
      <c r="F22" s="65"/>
      <c r="G22" s="65">
        <v>69975405</v>
      </c>
    </row>
    <row r="23" spans="1:7" ht="24" customHeight="1">
      <c r="A23" s="84" t="s">
        <v>40</v>
      </c>
      <c r="E23" s="65">
        <v>-17188699</v>
      </c>
      <c r="F23" s="65"/>
      <c r="G23" s="65">
        <v>-73455.9999999851</v>
      </c>
    </row>
    <row r="24" spans="1:7" ht="24" customHeight="1">
      <c r="A24" s="84" t="s">
        <v>41</v>
      </c>
      <c r="E24" s="65">
        <v>-1391</v>
      </c>
      <c r="F24" s="65"/>
      <c r="G24" s="65">
        <v>1164875</v>
      </c>
    </row>
    <row r="25" spans="1:7" ht="24" customHeight="1">
      <c r="A25" s="84" t="s">
        <v>129</v>
      </c>
      <c r="E25" s="65">
        <v>885</v>
      </c>
      <c r="F25" s="65"/>
      <c r="G25" s="65">
        <v>0</v>
      </c>
    </row>
    <row r="26" spans="1:6" ht="24" customHeight="1">
      <c r="A26" s="84" t="s">
        <v>42</v>
      </c>
      <c r="F26" s="65"/>
    </row>
    <row r="27" spans="1:7" ht="24" customHeight="1">
      <c r="A27" s="84" t="s">
        <v>78</v>
      </c>
      <c r="E27" s="65">
        <v>24246054</v>
      </c>
      <c r="F27" s="65"/>
      <c r="G27" s="65">
        <v>-34341200</v>
      </c>
    </row>
    <row r="28" spans="1:7" s="101" customFormat="1" ht="24" customHeight="1">
      <c r="A28" s="104" t="s">
        <v>131</v>
      </c>
      <c r="B28" s="103"/>
      <c r="C28" s="104"/>
      <c r="D28" s="103"/>
      <c r="E28" s="102">
        <v>4661496</v>
      </c>
      <c r="F28" s="102"/>
      <c r="G28" s="102">
        <v>-1517927</v>
      </c>
    </row>
    <row r="29" spans="1:7" ht="24" customHeight="1">
      <c r="A29" s="84" t="s">
        <v>43</v>
      </c>
      <c r="E29" s="29">
        <v>-271049</v>
      </c>
      <c r="F29" s="29"/>
      <c r="G29" s="29">
        <v>1269881</v>
      </c>
    </row>
    <row r="30" spans="1:7" ht="24" customHeight="1">
      <c r="A30" s="84" t="s">
        <v>104</v>
      </c>
      <c r="E30" s="70">
        <v>0</v>
      </c>
      <c r="F30" s="65"/>
      <c r="G30" s="70">
        <v>-393484</v>
      </c>
    </row>
    <row r="31" spans="1:7" ht="24" customHeight="1">
      <c r="A31" s="84" t="s">
        <v>91</v>
      </c>
      <c r="E31" s="65">
        <f>SUM(E20:E30)</f>
        <v>38122403.01</v>
      </c>
      <c r="F31" s="90"/>
      <c r="G31" s="65">
        <f>SUM(G20:G30)</f>
        <v>52821215.000000015</v>
      </c>
    </row>
    <row r="32" spans="1:7" ht="24" customHeight="1">
      <c r="A32" s="84" t="s">
        <v>98</v>
      </c>
      <c r="E32" s="65">
        <v>-71539.01</v>
      </c>
      <c r="F32" s="65"/>
      <c r="G32" s="65">
        <v>-35746</v>
      </c>
    </row>
    <row r="33" spans="1:7" ht="24" customHeight="1">
      <c r="A33" s="91" t="s">
        <v>81</v>
      </c>
      <c r="B33" s="53"/>
      <c r="C33" s="79"/>
      <c r="E33" s="70">
        <v>-894</v>
      </c>
      <c r="F33" s="65"/>
      <c r="G33" s="70">
        <v>-119575</v>
      </c>
    </row>
    <row r="34" spans="1:7" ht="24" customHeight="1">
      <c r="A34" s="92" t="s">
        <v>89</v>
      </c>
      <c r="B34" s="53"/>
      <c r="C34" s="79"/>
      <c r="E34" s="70">
        <f>SUM(E31:E33)</f>
        <v>38049970</v>
      </c>
      <c r="F34" s="93"/>
      <c r="G34" s="70">
        <f>SUM(G31:G33)</f>
        <v>52665894.000000015</v>
      </c>
    </row>
    <row r="35" spans="1:3" ht="24" customHeight="1">
      <c r="A35" s="91"/>
      <c r="B35" s="53"/>
      <c r="C35" s="79"/>
    </row>
    <row r="36" spans="1:3" ht="24" customHeight="1">
      <c r="A36" s="91" t="s">
        <v>12</v>
      </c>
      <c r="B36" s="53"/>
      <c r="C36" s="79"/>
    </row>
    <row r="37" spans="1:7" s="76" customFormat="1" ht="24" customHeight="1">
      <c r="A37" s="53"/>
      <c r="B37" s="56"/>
      <c r="C37" s="81"/>
      <c r="D37" s="58"/>
      <c r="E37" s="58"/>
      <c r="F37" s="58"/>
      <c r="G37" s="52" t="s">
        <v>48</v>
      </c>
    </row>
    <row r="38" spans="1:7" s="76" customFormat="1" ht="24" customHeight="1">
      <c r="A38" s="82" t="s">
        <v>0</v>
      </c>
      <c r="B38" s="56"/>
      <c r="C38" s="81"/>
      <c r="D38" s="58"/>
      <c r="E38" s="58"/>
      <c r="F38" s="58"/>
      <c r="G38" s="58"/>
    </row>
    <row r="39" spans="1:7" s="76" customFormat="1" ht="24" customHeight="1">
      <c r="A39" s="82" t="s">
        <v>105</v>
      </c>
      <c r="B39" s="56"/>
      <c r="C39" s="81"/>
      <c r="D39" s="58"/>
      <c r="E39" s="58"/>
      <c r="F39" s="58"/>
      <c r="G39" s="58"/>
    </row>
    <row r="40" spans="1:7" s="76" customFormat="1" ht="24" customHeight="1">
      <c r="A40" s="51" t="s">
        <v>117</v>
      </c>
      <c r="B40" s="58"/>
      <c r="C40" s="81"/>
      <c r="D40" s="58"/>
      <c r="E40" s="58"/>
      <c r="F40" s="58"/>
      <c r="G40" s="58"/>
    </row>
    <row r="41" spans="1:7" s="76" customFormat="1" ht="24" customHeight="1">
      <c r="A41" s="53"/>
      <c r="B41" s="58"/>
      <c r="C41" s="81"/>
      <c r="D41" s="58"/>
      <c r="E41" s="58"/>
      <c r="F41" s="58"/>
      <c r="G41" s="83" t="s">
        <v>1</v>
      </c>
    </row>
    <row r="42" spans="3:7" ht="24" customHeight="1">
      <c r="C42" s="85"/>
      <c r="E42" s="85">
        <v>2022</v>
      </c>
      <c r="F42" s="86"/>
      <c r="G42" s="85">
        <v>2021</v>
      </c>
    </row>
    <row r="43" spans="1:7" ht="24" customHeight="1">
      <c r="A43" s="82" t="s">
        <v>58</v>
      </c>
      <c r="B43" s="78"/>
      <c r="C43" s="79"/>
      <c r="E43" s="52"/>
      <c r="F43" s="52"/>
      <c r="G43" s="52"/>
    </row>
    <row r="44" spans="1:7" ht="24" customHeight="1">
      <c r="A44" s="84" t="s">
        <v>100</v>
      </c>
      <c r="C44" s="79"/>
      <c r="E44" s="65">
        <v>-1500649</v>
      </c>
      <c r="F44" s="65"/>
      <c r="G44" s="65">
        <v>-8303682.000000017</v>
      </c>
    </row>
    <row r="45" spans="1:7" ht="24" customHeight="1">
      <c r="A45" s="84" t="s">
        <v>82</v>
      </c>
      <c r="C45" s="79"/>
      <c r="E45" s="65">
        <v>0</v>
      </c>
      <c r="F45" s="65"/>
      <c r="G45" s="65">
        <v>13084</v>
      </c>
    </row>
    <row r="46" spans="1:7" ht="24" customHeight="1">
      <c r="A46" s="84" t="s">
        <v>99</v>
      </c>
      <c r="C46" s="79"/>
      <c r="E46" s="65">
        <v>2557</v>
      </c>
      <c r="F46" s="65"/>
      <c r="G46" s="65">
        <v>5832</v>
      </c>
    </row>
    <row r="47" spans="1:7" ht="24" customHeight="1">
      <c r="A47" s="82" t="s">
        <v>86</v>
      </c>
      <c r="C47" s="79"/>
      <c r="E47" s="66">
        <f>SUM(E44:E46)</f>
        <v>-1498092</v>
      </c>
      <c r="F47" s="65"/>
      <c r="G47" s="66">
        <f>SUM(G44:G46)</f>
        <v>-8284766.000000017</v>
      </c>
    </row>
    <row r="48" spans="1:7" ht="24" customHeight="1">
      <c r="A48" s="82" t="s">
        <v>84</v>
      </c>
      <c r="B48" s="78"/>
      <c r="C48" s="79"/>
      <c r="E48" s="65"/>
      <c r="F48" s="65"/>
      <c r="G48" s="65"/>
    </row>
    <row r="49" spans="1:7" ht="24" customHeight="1">
      <c r="A49" s="84" t="s">
        <v>107</v>
      </c>
      <c r="B49" s="78"/>
      <c r="C49" s="79"/>
      <c r="E49" s="65">
        <v>-553811</v>
      </c>
      <c r="F49" s="65"/>
      <c r="G49" s="65">
        <v>-390254</v>
      </c>
    </row>
    <row r="50" spans="1:7" ht="24" customHeight="1">
      <c r="A50" s="82" t="s">
        <v>44</v>
      </c>
      <c r="B50" s="53"/>
      <c r="C50" s="79"/>
      <c r="E50" s="66">
        <f>SUM(E49:E49)</f>
        <v>-553811</v>
      </c>
      <c r="F50" s="65"/>
      <c r="G50" s="66">
        <f>SUM(G49:G49)</f>
        <v>-390254</v>
      </c>
    </row>
    <row r="51" spans="1:7" ht="24" customHeight="1">
      <c r="A51" s="82" t="s">
        <v>121</v>
      </c>
      <c r="C51" s="79"/>
      <c r="E51" s="65">
        <f>E50+E47+E34</f>
        <v>35998067</v>
      </c>
      <c r="F51" s="65"/>
      <c r="G51" s="65">
        <f>G50+G47+G34</f>
        <v>43990874</v>
      </c>
    </row>
    <row r="52" spans="1:7" ht="24" customHeight="1">
      <c r="A52" s="92" t="s">
        <v>45</v>
      </c>
      <c r="B52" s="53"/>
      <c r="C52" s="79"/>
      <c r="E52" s="70">
        <f>'BS'!G11</f>
        <v>74856494</v>
      </c>
      <c r="F52" s="65"/>
      <c r="G52" s="70">
        <v>142246712</v>
      </c>
    </row>
    <row r="53" spans="1:7" ht="24" customHeight="1" thickBot="1">
      <c r="A53" s="92" t="s">
        <v>46</v>
      </c>
      <c r="B53" s="53"/>
      <c r="C53" s="79"/>
      <c r="E53" s="71">
        <f>SUM(E51:E52)</f>
        <v>110854561</v>
      </c>
      <c r="F53" s="65"/>
      <c r="G53" s="71">
        <f>SUM(G51:G52)</f>
        <v>186237586</v>
      </c>
    </row>
    <row r="54" spans="3:7" ht="24" customHeight="1" thickTop="1">
      <c r="C54" s="79"/>
      <c r="E54" s="65">
        <f>E53-'BS'!E11</f>
        <v>0</v>
      </c>
      <c r="F54" s="65"/>
      <c r="G54" s="65"/>
    </row>
    <row r="55" spans="1:7" ht="24" customHeight="1">
      <c r="A55" s="82" t="s">
        <v>106</v>
      </c>
      <c r="C55" s="79"/>
      <c r="E55" s="89"/>
      <c r="F55" s="89"/>
      <c r="G55" s="89"/>
    </row>
    <row r="56" spans="1:7" ht="24" customHeight="1">
      <c r="A56" s="84" t="s">
        <v>69</v>
      </c>
      <c r="C56" s="79"/>
      <c r="E56" s="89"/>
      <c r="F56" s="89"/>
      <c r="G56" s="89"/>
    </row>
    <row r="57" spans="1:7" ht="24" customHeight="1">
      <c r="A57" s="84" t="s">
        <v>101</v>
      </c>
      <c r="C57" s="79"/>
      <c r="E57" s="89">
        <v>1071255</v>
      </c>
      <c r="F57" s="89"/>
      <c r="G57" s="65">
        <v>0</v>
      </c>
    </row>
    <row r="58" spans="3:7" ht="24" customHeight="1">
      <c r="C58" s="79"/>
      <c r="E58" s="89"/>
      <c r="F58" s="89"/>
      <c r="G58" s="89"/>
    </row>
    <row r="59" spans="1:3" ht="24" customHeight="1">
      <c r="A59" s="91" t="s">
        <v>47</v>
      </c>
      <c r="B59" s="53"/>
      <c r="C59" s="79"/>
    </row>
  </sheetData>
  <sheetProtection/>
  <printOptions horizontalCentered="1"/>
  <pageMargins left="0.9055118110236221" right="0.2755905511811024" top="0.7874015748031497" bottom="0.31496062992125984" header="0.31496062992125984" footer="0.31496062992125984"/>
  <pageSetup fitToHeight="6" horizontalDpi="600" verticalDpi="600" orientation="portrait" paperSize="9" scale="89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&amp; Young</dc:creator>
  <cp:keywords/>
  <dc:description/>
  <cp:lastModifiedBy>Keatsuda Twonthai</cp:lastModifiedBy>
  <cp:lastPrinted>2022-04-25T08:43:31Z</cp:lastPrinted>
  <dcterms:created xsi:type="dcterms:W3CDTF">2011-05-02T09:04:56Z</dcterms:created>
  <dcterms:modified xsi:type="dcterms:W3CDTF">2022-05-11T06:28:52Z</dcterms:modified>
  <cp:category/>
  <cp:version/>
  <cp:contentType/>
  <cp:contentStatus/>
</cp:coreProperties>
</file>