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2\Q1'2022\"/>
    </mc:Choice>
  </mc:AlternateContent>
  <xr:revisionPtr revIDLastSave="0" documentId="13_ncr:1_{19ED547F-58F1-40AD-BB63-A4F7EE23D5A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BS!$A$1:$G$75</definedName>
    <definedName name="_xlnm.Print_Area" localSheetId="2">CE!$A$1:$K$20</definedName>
    <definedName name="_xlnm.Print_Area" localSheetId="3">'CF '!$A$1:$F$58</definedName>
    <definedName name="_xlnm.Print_Area" localSheetId="1">PL!$A$1:$F$29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6" l="1"/>
  <c r="E40" i="4" l="1"/>
  <c r="I11" i="2"/>
  <c r="F46" i="6" l="1"/>
  <c r="D46" i="6"/>
  <c r="D49" i="6" l="1"/>
  <c r="E44" i="4" l="1"/>
  <c r="F11" i="5" l="1"/>
  <c r="F16" i="5" l="1"/>
  <c r="F17" i="5" s="1"/>
  <c r="F19" i="5" s="1"/>
  <c r="F21" i="5" s="1"/>
  <c r="F23" i="5" l="1"/>
  <c r="F8" i="6"/>
  <c r="F49" i="6" l="1"/>
  <c r="G12" i="2" l="1"/>
  <c r="G16" i="2"/>
  <c r="E64" i="4" s="1"/>
  <c r="E16" i="2"/>
  <c r="E62" i="4" s="1"/>
  <c r="C16" i="2"/>
  <c r="E61" i="4" s="1"/>
  <c r="G44" i="4" l="1"/>
  <c r="G40" i="4"/>
  <c r="E45" i="4"/>
  <c r="G22" i="4"/>
  <c r="E22" i="4"/>
  <c r="G16" i="4"/>
  <c r="E16" i="4"/>
  <c r="G45" i="4" l="1"/>
  <c r="E23" i="4"/>
  <c r="G23" i="4"/>
  <c r="G66" i="4"/>
  <c r="G67" i="4" l="1"/>
  <c r="G68" i="4"/>
  <c r="F26" i="5" l="1"/>
  <c r="D16" i="5"/>
  <c r="F19" i="6" l="1"/>
  <c r="F30" i="6" s="1"/>
  <c r="F33" i="6" l="1"/>
  <c r="F50" i="6" l="1"/>
  <c r="F52" i="6" s="1"/>
  <c r="D11" i="5"/>
  <c r="D17" i="5" s="1"/>
  <c r="D19" i="5" s="1"/>
  <c r="K11" i="2" l="1"/>
  <c r="D21" i="5" l="1"/>
  <c r="D23" i="5" s="1"/>
  <c r="D26" i="5" s="1"/>
  <c r="D8" i="6"/>
  <c r="D19" i="6" s="1"/>
  <c r="D30" i="6" s="1"/>
  <c r="D33" i="6" s="1"/>
  <c r="D50" i="6" s="1"/>
  <c r="D52" i="6" s="1"/>
  <c r="D53" i="6" s="1"/>
  <c r="I15" i="2" l="1"/>
  <c r="I16" i="2" s="1"/>
  <c r="I12" i="2"/>
  <c r="E12" i="2"/>
  <c r="C12" i="2"/>
  <c r="E65" i="4" l="1"/>
  <c r="E66" i="4" s="1"/>
  <c r="E67" i="4" s="1"/>
  <c r="K15" i="2"/>
  <c r="E68" i="4" l="1"/>
  <c r="K14" i="2" l="1"/>
  <c r="K16" i="2" s="1"/>
  <c r="K17" i="2" s="1"/>
  <c r="K12" i="2"/>
</calcChain>
</file>

<file path=xl/sharedStrings.xml><?xml version="1.0" encoding="utf-8"?>
<sst xmlns="http://schemas.openxmlformats.org/spreadsheetml/2006/main" count="177" uniqueCount="133">
  <si>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</si>
  <si>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</si>
  <si>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</si>
  <si>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</si>
  <si>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</si>
  <si>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</si>
  <si>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</si>
  <si>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</si>
  <si>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</si>
  <si>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</si>
  <si>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</si>
  <si>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</si>
  <si>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</si>
  <si>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</si>
  <si>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</si>
  <si>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</si>
  <si>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</si>
  <si>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</si>
  <si>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</si>
  <si>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</si>
  <si>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</si>
  <si>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</si>
  <si>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</si>
  <si>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</si>
  <si>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</si>
  <si>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</si>
  <si>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</si>
  <si>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</si>
  <si>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</si>
  <si>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</si>
  <si>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</si>
  <si>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</si>
  <si>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</si>
  <si>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</si>
  <si>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</si>
  <si>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</si>
  <si>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</si>
  <si>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</si>
  <si>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</si>
  <si>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</si>
  <si>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</si>
  <si>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</si>
  <si>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</si>
  <si>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</si>
  <si>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</si>
  <si>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</si>
  <si>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</si>
  <si>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</si>
  <si>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</si>
  <si>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</si>
  <si>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</si>
  <si>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</si>
  <si>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</si>
  <si>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</si>
  <si>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</si>
  <si>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</si>
  <si>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</si>
  <si>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</si>
  <si>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</si>
  <si>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</si>
  <si>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</si>
  <si>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</si>
  <si>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</si>
  <si>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</si>
  <si>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</si>
  <si>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</si>
  <si>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</si>
  <si>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</si>
  <si>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</si>
  <si>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</si>
  <si>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</si>
  <si>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</si>
  <si>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</si>
  <si>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</si>
  <si>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</si>
  <si>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</si>
  <si>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</si>
  <si>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</si>
  <si>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</si>
  <si>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</si>
  <si>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</si>
  <si>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</si>
  <si>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</si>
  <si>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</si>
  <si>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</si>
  <si>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</si>
  <si>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</si>
  <si>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</si>
  <si>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</si>
  <si>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</si>
  <si>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</si>
  <si>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</si>
  <si>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</si>
  <si>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</si>
  <si>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</si>
  <si>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</si>
  <si>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</si>
  <si>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</si>
  <si>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</si>
  <si>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ชำระหนี้สินตามสัญญาเช่า</t>
  </si>
  <si>
    <t>เงินสดสุทธิจากกิจกรรมดำเนินงาน</t>
  </si>
  <si>
    <t xml:space="preserve">   กำไรจากการจำหน่ายเครื่องจักรและอุปกรณ์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</si>
  <si>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</si>
  <si>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</si>
  <si>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</si>
  <si>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ยอดคงเหลือ ณ วันที่ 1 มกราคม 2564</t>
  </si>
  <si>
    <t>ต้นทุนทางการเงิน</t>
  </si>
  <si>
    <t xml:space="preserve">   จ่ายดอกเบี้ย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</si>
  <si>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</si>
  <si>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</si>
  <si>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>กำไรจากการดำเนินงานก่อนการเปลี่ยนแปลงในสินทรัพย์และหนี้สินดำเนินงาน</t>
  </si>
  <si>
    <t xml:space="preserve">   ต้นทุนทางการเงิน</t>
  </si>
  <si>
    <t>ณ วันที่ 31 มีนาคม 2565</t>
  </si>
  <si>
    <t>31 มีนาคม 2565</t>
  </si>
  <si>
    <t>31 ธันวาคม 2564</t>
  </si>
  <si>
    <t>สำหรับงวดสามเดือนสิ้นสุดวันที่ 31 มีนาคม 2565</t>
  </si>
  <si>
    <t>เงินรับล่วงหน้าจากลูกค้า</t>
  </si>
  <si>
    <t>ยอดคงเหลือ ณ วันที่ 31 มีนาคม 2564</t>
  </si>
  <si>
    <t>ยอดคงเหลือ ณ วันที่ 31 มีนาคม 2565</t>
  </si>
  <si>
    <t>ยอดคงเหลือ ณ วันที่ 1 มกราคม 2565</t>
  </si>
  <si>
    <t>กำไร (ขาดทุน) ก่อนภาษี</t>
  </si>
  <si>
    <t>กำไร (ขาดทุน) ก่อนภาษีเงินได้</t>
  </si>
  <si>
    <t>กำไร (ขาดทุน) สำหรับงวด</t>
  </si>
  <si>
    <t>กำไร (ขาดทุน) ต่อหุ้น</t>
  </si>
  <si>
    <t>กำไร (ขาดทุน) ต่อหุ้นขั้นพื้นฐาน</t>
  </si>
  <si>
    <t>กำไร (ขาดทุน) จากการดำเนินงาน</t>
  </si>
  <si>
    <t>รายได้ (ค่าใช้จ่าย) ภาษีเงินได้</t>
  </si>
  <si>
    <t>รายการปรับกระทบยอดกำไร (ขาดทุน) ก่อนภาษีเป็นเงินสดรับ (จ่าย)</t>
  </si>
  <si>
    <t xml:space="preserve">   ผลขาดทุนด้านเครดิตที่คาดว่าจะเกิดขึ้น (โอนกลับ)</t>
  </si>
  <si>
    <t xml:space="preserve">   รายการปรับลดสินค้าคงเหลือเป็นมูลค่าสุทธิที่จะได้รับ</t>
  </si>
  <si>
    <t xml:space="preserve">   สินทรัพย์ทางการเงินไม่หมุนเวียนอื่น</t>
  </si>
  <si>
    <t xml:space="preserve">   เงินรับล่วงหน้าจากลูกค้า</t>
  </si>
  <si>
    <t>เงินสดและรายการเทียบเท่าเงินสดเพิ่มขึ้นสุทธิ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</si>
</sst>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">
    <xf numFmtId="0" fontId="0" fillId="0" borderId="0"/>
    <xf numFmtId="0" fontId="9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6" applyNumberFormat="0" applyAlignment="0" applyProtection="0">
      <alignment vertical="center"/>
    </xf>
    <xf numFmtId="166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horizontal="center" vertical="top"/>
    </xf>
    <xf numFmtId="0" fontId="40" fillId="0" borderId="20" applyNumberFormat="0" applyFill="0" applyAlignment="0" applyProtection="0">
      <alignment vertical="center"/>
    </xf>
    <xf numFmtId="38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167" fontId="31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 applyFont="0" applyFill="0" applyBorder="0" applyAlignment="0" applyProtection="0">
      <protection hidden="1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45" fillId="0" borderId="0" applyBorder="0"/>
    <xf numFmtId="169" fontId="45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170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28" fillId="0" borderId="0" applyFont="0" applyFill="0" applyBorder="0" applyAlignment="0" applyProtection="0">
      <alignment vertical="center"/>
    </xf>
    <xf numFmtId="0" fontId="32" fillId="0" borderId="0"/>
    <xf numFmtId="0" fontId="27" fillId="0" borderId="0"/>
    <xf numFmtId="37" fontId="46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8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50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3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4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165" fontId="28" fillId="0" borderId="0" applyFont="0" applyFill="0" applyBorder="0" applyAlignment="0" applyProtection="0">
      <alignment vertical="center"/>
    </xf>
    <xf numFmtId="0" fontId="64" fillId="0" borderId="0"/>
    <xf numFmtId="0" fontId="48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0" fontId="47" fillId="0" borderId="0"/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32" fillId="0" borderId="0" applyFill="0" applyBorder="0" applyAlignment="0" applyProtection="0"/>
    <xf numFmtId="0" fontId="49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  <xf numFmtId="0" fontId="47" fillId="0" borderId="0"/>
    <xf numFmtId="37" fontId="4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37" fontId="46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" fontId="65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175" fontId="67" fillId="0" borderId="0" applyFont="0" applyFill="0" applyBorder="0" applyAlignment="0" applyProtection="0"/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70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3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51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9" fontId="31" fillId="0" borderId="0"/>
    <xf numFmtId="9" fontId="79" fillId="0" borderId="0"/>
    <xf numFmtId="9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1" fontId="81" fillId="0" borderId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3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82" fillId="54" borderId="0" applyNumberFormat="0" applyBorder="0" applyAlignment="0" applyProtection="0"/>
    <xf numFmtId="0" fontId="82" fillId="57" borderId="0" applyNumberFormat="0" applyBorder="0" applyAlignment="0" applyProtection="0"/>
    <xf numFmtId="0" fontId="83" fillId="55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5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2" fillId="5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82" fillId="58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14" fontId="84" fillId="60" borderId="21">
      <alignment horizontal="center" vertical="center"/>
    </xf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6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90" fillId="34" borderId="22" applyNumberFormat="0" applyAlignment="0" applyProtection="0"/>
    <xf numFmtId="0" fontId="91" fillId="0" borderId="0" applyNumberFormat="0" applyFill="0" applyBorder="0" applyAlignment="0" applyProtection="0"/>
    <xf numFmtId="0" fontId="66" fillId="0" borderId="0"/>
    <xf numFmtId="0" fontId="49" fillId="0" borderId="0"/>
    <xf numFmtId="0" fontId="85" fillId="0" borderId="0"/>
    <xf numFmtId="178" fontId="79" fillId="0" borderId="0" applyFill="0" applyBorder="0" applyAlignment="0"/>
    <xf numFmtId="0" fontId="92" fillId="0" borderId="0" applyFill="0" applyBorder="0" applyAlignment="0"/>
    <xf numFmtId="179" fontId="92" fillId="0" borderId="0" applyFill="0" applyBorder="0" applyAlignment="0"/>
    <xf numFmtId="180" fontId="93" fillId="0" borderId="0" applyFill="0" applyBorder="0" applyAlignment="0"/>
    <xf numFmtId="181" fontId="79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6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7" fillId="0" borderId="0" applyNumberFormat="0" applyFill="0" applyBorder="0" applyAlignment="0">
      <alignment horizontal="center" vertical="top"/>
    </xf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9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100" fillId="0" borderId="24">
      <alignment horizontal="center"/>
    </xf>
    <xf numFmtId="175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78" fontId="79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87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4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90" fontId="31" fillId="0" borderId="0"/>
    <xf numFmtId="190" fontId="79" fillId="0" borderId="0"/>
    <xf numFmtId="190" fontId="79" fillId="0" borderId="0"/>
    <xf numFmtId="0" fontId="105" fillId="61" borderId="23" applyNumberFormat="0" applyAlignment="0" applyProtection="0"/>
    <xf numFmtId="0" fontId="106" fillId="0" borderId="0">
      <alignment horizontal="left"/>
    </xf>
    <xf numFmtId="0" fontId="107" fillId="0" borderId="0"/>
    <xf numFmtId="0" fontId="108" fillId="0" borderId="0">
      <alignment horizontal="left"/>
    </xf>
    <xf numFmtId="0" fontId="9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31" fillId="0" borderId="0"/>
    <xf numFmtId="193" fontId="79" fillId="0" borderId="0"/>
    <xf numFmtId="193" fontId="79" fillId="0" borderId="0"/>
    <xf numFmtId="6" fontId="109" fillId="0" borderId="0">
      <protection locked="0"/>
    </xf>
    <xf numFmtId="14" fontId="26" fillId="0" borderId="0" applyFill="0" applyBorder="0" applyAlignment="0"/>
    <xf numFmtId="194" fontId="79" fillId="0" borderId="25">
      <alignment vertical="center"/>
    </xf>
    <xf numFmtId="187" fontId="31" fillId="0" borderId="0"/>
    <xf numFmtId="187" fontId="79" fillId="0" borderId="0"/>
    <xf numFmtId="187" fontId="79" fillId="0" borderId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62" borderId="0" applyNumberFormat="0" applyBorder="0" applyAlignment="0" applyProtection="0"/>
    <xf numFmtId="0" fontId="111" fillId="63" borderId="0" applyNumberFormat="0" applyBorder="0" applyAlignment="0" applyProtection="0"/>
    <xf numFmtId="0" fontId="111" fillId="64" borderId="0" applyNumberFormat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12" fillId="0" borderId="0" applyNumberFormat="0" applyFill="0" applyBorder="0" applyAlignment="0" applyProtection="0">
      <alignment horizontal="center"/>
    </xf>
    <xf numFmtId="195" fontId="2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51" fillId="0" borderId="0">
      <protection locked="0"/>
    </xf>
    <xf numFmtId="0" fontId="115" fillId="0" borderId="0">
      <alignment horizontal="left"/>
    </xf>
    <xf numFmtId="0" fontId="116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51" fillId="0" borderId="26" applyNumberFormat="0" applyFill="0" applyBorder="0" applyAlignment="0" applyProtection="0">
      <protection locked="0"/>
    </xf>
    <xf numFmtId="0" fontId="118" fillId="0" borderId="20" applyNumberFormat="0" applyFill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1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38" fontId="60" fillId="65" borderId="0" applyNumberFormat="0" applyBorder="0" applyAlignment="0" applyProtection="0"/>
    <xf numFmtId="38" fontId="60" fillId="65" borderId="0" applyNumberFormat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197" fontId="124" fillId="0" borderId="0" applyNumberFormat="0" applyFill="0" applyBorder="0" applyAlignment="0" applyProtection="0"/>
    <xf numFmtId="38" fontId="125" fillId="0" borderId="0"/>
    <xf numFmtId="0" fontId="126" fillId="0" borderId="0">
      <alignment horizontal="left"/>
    </xf>
    <xf numFmtId="0" fontId="126" fillId="0" borderId="0">
      <alignment horizontal="left"/>
    </xf>
    <xf numFmtId="0" fontId="127" fillId="0" borderId="0">
      <alignment horizontal="right"/>
    </xf>
    <xf numFmtId="0" fontId="128" fillId="0" borderId="27" applyNumberFormat="0" applyAlignment="0" applyProtection="0">
      <alignment horizontal="left" vertical="center"/>
    </xf>
    <xf numFmtId="0" fontId="129" fillId="0" borderId="27" applyNumberFormat="0" applyAlignment="0" applyProtection="0">
      <alignment horizontal="left" vertical="center"/>
    </xf>
    <xf numFmtId="0" fontId="128" fillId="0" borderId="2">
      <alignment horizontal="left" vertical="center"/>
    </xf>
    <xf numFmtId="0" fontId="129" fillId="0" borderId="2">
      <alignment horizontal="left" vertical="center"/>
    </xf>
    <xf numFmtId="14" fontId="84" fillId="66" borderId="28">
      <alignment horizontal="center" vertical="center" wrapText="1"/>
    </xf>
    <xf numFmtId="0" fontId="130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0">
      <alignment horizontal="left"/>
    </xf>
    <xf numFmtId="0" fontId="130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0" borderId="30">
      <alignment horizontal="left" vertical="top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27" fillId="0" borderId="0">
      <alignment horizontal="left"/>
    </xf>
    <xf numFmtId="0" fontId="27" fillId="0" borderId="0">
      <alignment horizontal="left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9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40" fillId="0" borderId="0">
      <alignment horizontal="left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141" fillId="0" borderId="31" applyNumberFormat="0" applyFill="0" applyAlignment="0" applyProtection="0"/>
    <xf numFmtId="0" fontId="112" fillId="0" borderId="0" applyNumberFormat="0" applyFill="0" applyBorder="0" applyAlignment="0" applyProtection="0">
      <alignment horizont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10" fontId="60" fillId="67" borderId="32" applyNumberFormat="0" applyBorder="0" applyAlignment="0" applyProtection="0"/>
    <xf numFmtId="10" fontId="60" fillId="67" borderId="32" applyNumberFormat="0" applyBorder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4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5" fillId="45" borderId="22" applyNumberFormat="0" applyAlignment="0" applyProtection="0"/>
    <xf numFmtId="198" fontId="27" fillId="0" borderId="0" applyFont="0" applyFill="0" applyBorder="0" applyAlignment="0" applyProtection="0"/>
    <xf numFmtId="0" fontId="146" fillId="0" borderId="17" applyNumberFormat="0" applyFill="0" applyAlignment="0" applyProtection="0"/>
    <xf numFmtId="0" fontId="147" fillId="0" borderId="18" applyNumberFormat="0" applyFill="0" applyAlignment="0" applyProtection="0"/>
    <xf numFmtId="0" fontId="148" fillId="0" borderId="19" applyNumberFormat="0" applyFill="0" applyAlignment="0" applyProtection="0"/>
    <xf numFmtId="0" fontId="148" fillId="0" borderId="0" applyNumberFormat="0" applyFill="0" applyBorder="0" applyAlignment="0" applyProtection="0"/>
    <xf numFmtId="0" fontId="55" fillId="0" borderId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50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6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175" fontId="67" fillId="0" borderId="0" applyFont="0" applyFill="0" applyBorder="0" applyAlignment="0" applyProtection="0"/>
    <xf numFmtId="37" fontId="151" fillId="0" borderId="0" applyFill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37" fontId="155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0" fontId="15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22" fillId="0" borderId="0"/>
    <xf numFmtId="0" fontId="3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7" fillId="0" borderId="0"/>
    <xf numFmtId="0" fontId="82" fillId="0" borderId="0"/>
    <xf numFmtId="0" fontId="82" fillId="0" borderId="0"/>
    <xf numFmtId="0" fontId="82" fillId="0" borderId="0"/>
    <xf numFmtId="0" fontId="31" fillId="0" borderId="0"/>
    <xf numFmtId="0" fontId="9" fillId="0" borderId="0"/>
    <xf numFmtId="0" fontId="10" fillId="0" borderId="0"/>
    <xf numFmtId="0" fontId="158" fillId="0" borderId="0"/>
    <xf numFmtId="0" fontId="22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69" fillId="0" borderId="0"/>
    <xf numFmtId="0" fontId="69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27" fillId="0" borderId="0"/>
    <xf numFmtId="0" fontId="28" fillId="0" borderId="0"/>
    <xf numFmtId="0" fontId="159" fillId="0" borderId="0"/>
    <xf numFmtId="0" fontId="62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22" fillId="0" borderId="0"/>
    <xf numFmtId="0" fontId="70" fillId="0" borderId="0"/>
    <xf numFmtId="0" fontId="160" fillId="0" borderId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27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82" fillId="69" borderId="33" applyNumberFormat="0" applyFont="0" applyAlignment="0" applyProtection="0"/>
    <xf numFmtId="201" fontId="27" fillId="0" borderId="0" applyFont="0" applyFill="0" applyBorder="0" applyAlignment="0" applyProtection="0">
      <alignment vertical="top"/>
    </xf>
    <xf numFmtId="0" fontId="61" fillId="0" borderId="0" applyFont="0" applyFill="0" applyBorder="0" applyAlignment="0" applyProtection="0">
      <protection hidden="1"/>
    </xf>
    <xf numFmtId="0" fontId="161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3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4" fillId="0" borderId="0">
      <alignment horizontal="left"/>
    </xf>
    <xf numFmtId="0" fontId="165" fillId="70" borderId="0"/>
    <xf numFmtId="0" fontId="166" fillId="0" borderId="0" applyNumberFormat="0" applyFill="0" applyBorder="0" applyAlignment="0" applyProtection="0">
      <alignment vertical="top"/>
    </xf>
    <xf numFmtId="202" fontId="27" fillId="0" borderId="0" applyFont="0" applyFill="0" applyBorder="0" applyAlignment="0" applyProtection="0"/>
    <xf numFmtId="181" fontId="79" fillId="0" borderId="0" applyFont="0" applyFill="0" applyBorder="0" applyAlignment="0" applyProtection="0"/>
    <xf numFmtId="203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04" fontId="16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2" fillId="0" borderId="0" applyFont="0" applyFill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39" fillId="0" borderId="0" applyNumberFormat="0" applyFill="0" applyBorder="0" applyAlignment="0">
      <alignment horizontal="center" vertical="top"/>
    </xf>
    <xf numFmtId="0" fontId="168" fillId="1" borderId="0" applyNumberFormat="0" applyFill="0" applyBorder="0" applyAlignment="0">
      <alignment horizontal="center"/>
    </xf>
    <xf numFmtId="37" fontId="49" fillId="0" borderId="0"/>
    <xf numFmtId="1" fontId="27" fillId="0" borderId="34" applyNumberFormat="0" applyFill="0" applyAlignment="0" applyProtection="0">
      <alignment horizontal="center" vertical="center"/>
    </xf>
    <xf numFmtId="1" fontId="27" fillId="0" borderId="34" applyNumberFormat="0" applyFill="0" applyAlignment="0" applyProtection="0">
      <alignment horizontal="center" vertical="center"/>
    </xf>
    <xf numFmtId="0" fontId="169" fillId="0" borderId="0" applyNumberFormat="0" applyFill="0" applyBorder="0">
      <alignment horizontal="left"/>
    </xf>
    <xf numFmtId="7" fontId="170" fillId="0" borderId="0" applyFill="0" applyBorder="0">
      <alignment horizontal="right"/>
    </xf>
    <xf numFmtId="0" fontId="116" fillId="0" borderId="35">
      <alignment vertical="center"/>
    </xf>
    <xf numFmtId="4" fontId="171" fillId="68" borderId="36" applyNumberFormat="0" applyProtection="0">
      <alignment vertical="center"/>
    </xf>
    <xf numFmtId="4" fontId="171" fillId="71" borderId="36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26" fillId="73" borderId="36" applyNumberFormat="0" applyProtection="0">
      <alignment horizontal="right" vertical="center"/>
    </xf>
    <xf numFmtId="4" fontId="26" fillId="74" borderId="36" applyNumberFormat="0" applyProtection="0">
      <alignment horizontal="left" vertical="center" indent="1"/>
    </xf>
    <xf numFmtId="0" fontId="172" fillId="0" borderId="0" applyNumberFormat="0" applyFill="0" applyBorder="0" applyAlignment="0" applyProtection="0"/>
    <xf numFmtId="0" fontId="27" fillId="0" borderId="0"/>
    <xf numFmtId="0" fontId="173" fillId="0" borderId="0"/>
    <xf numFmtId="0" fontId="174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166" fillId="0" borderId="0" applyNumberFormat="0" applyFont="0" applyFill="0" applyAlignment="0">
      <alignment horizontal="center" vertical="top"/>
    </xf>
    <xf numFmtId="0" fontId="175" fillId="0" borderId="0">
      <alignment horizontal="left"/>
    </xf>
    <xf numFmtId="0" fontId="117" fillId="0" borderId="0">
      <alignment horizontal="left"/>
    </xf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3" fillId="0" borderId="0"/>
    <xf numFmtId="0" fontId="117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49" fontId="26" fillId="0" borderId="0" applyFill="0" applyBorder="0" applyAlignment="0"/>
    <xf numFmtId="205" fontId="94" fillId="0" borderId="0" applyFill="0" applyBorder="0" applyAlignment="0"/>
    <xf numFmtId="206" fontId="79" fillId="0" borderId="0" applyFill="0" applyBorder="0" applyAlignment="0"/>
    <xf numFmtId="0" fontId="178" fillId="0" borderId="0" applyFill="0" applyBorder="0" applyProtection="0">
      <alignment horizontal="left" vertical="top"/>
    </xf>
    <xf numFmtId="40" fontId="17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7" fillId="0" borderId="0"/>
    <xf numFmtId="0" fontId="176" fillId="0" borderId="0"/>
    <xf numFmtId="0" fontId="11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3" fillId="34" borderId="16" applyNumberFormat="0" applyAlignment="0" applyProtection="0"/>
    <xf numFmtId="37" fontId="60" fillId="71" borderId="0" applyNumberFormat="0" applyBorder="0" applyAlignment="0" applyProtection="0"/>
    <xf numFmtId="37" fontId="60" fillId="0" borderId="0"/>
    <xf numFmtId="37" fontId="60" fillId="71" borderId="0" applyNumberFormat="0" applyBorder="0" applyAlignment="0" applyProtection="0"/>
    <xf numFmtId="3" fontId="184" fillId="0" borderId="31" applyProtection="0"/>
    <xf numFmtId="207" fontId="17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8" fontId="66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8" fontId="173" fillId="0" borderId="0" applyFont="0" applyFill="0" applyBorder="0" applyAlignment="0" applyProtection="0"/>
    <xf numFmtId="43" fontId="189" fillId="0" borderId="0" applyFont="0" applyFill="0" applyBorder="0" applyAlignment="0" applyProtection="0"/>
    <xf numFmtId="208" fontId="6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209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209" fontId="189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99" fillId="61" borderId="23" applyNumberFormat="0" applyAlignment="0" applyProtection="0"/>
    <xf numFmtId="0" fontId="150" fillId="0" borderId="20" applyNumberFormat="0" applyFill="0" applyAlignment="0" applyProtection="0"/>
    <xf numFmtId="9" fontId="27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9" fillId="42" borderId="0" applyNumberFormat="0" applyBorder="0" applyAlignment="0" applyProtection="0"/>
    <xf numFmtId="0" fontId="163" fillId="34" borderId="16" applyNumberFormat="0" applyAlignment="0" applyProtection="0"/>
    <xf numFmtId="0" fontId="163" fillId="34" borderId="16" applyNumberFormat="0" applyAlignment="0" applyProtection="0"/>
    <xf numFmtId="0" fontId="96" fillId="34" borderId="22" applyNumberFormat="0" applyAlignment="0" applyProtection="0"/>
    <xf numFmtId="0" fontId="96" fillId="34" borderId="22" applyNumberFormat="0" applyAlignment="0" applyProtection="0"/>
    <xf numFmtId="0" fontId="1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1" fillId="0" borderId="0"/>
    <xf numFmtId="168" fontId="191" fillId="0" borderId="0" applyFont="0" applyFill="0" applyBorder="0" applyAlignment="0" applyProtection="0"/>
    <xf numFmtId="43" fontId="191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42" fontId="192" fillId="0" borderId="0" applyFont="0" applyFill="0" applyBorder="0" applyAlignment="0" applyProtection="0"/>
    <xf numFmtId="44" fontId="192" fillId="0" borderId="0" applyFont="0" applyFill="0" applyBorder="0" applyAlignment="0" applyProtection="0"/>
    <xf numFmtId="0" fontId="121" fillId="33" borderId="0" applyNumberFormat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9" fontId="10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189" fillId="0" borderId="0"/>
    <xf numFmtId="0" fontId="70" fillId="0" borderId="0"/>
    <xf numFmtId="0" fontId="189" fillId="0" borderId="0"/>
    <xf numFmtId="0" fontId="70" fillId="0" borderId="0"/>
    <xf numFmtId="0" fontId="27" fillId="0" borderId="0"/>
    <xf numFmtId="0" fontId="27" fillId="0" borderId="0" applyAlignment="0" applyProtection="0"/>
    <xf numFmtId="0" fontId="144" fillId="45" borderId="22" applyNumberFormat="0" applyAlignment="0" applyProtection="0"/>
    <xf numFmtId="0" fontId="144" fillId="45" borderId="22" applyNumberFormat="0" applyAlignment="0" applyProtection="0"/>
    <xf numFmtId="0" fontId="154" fillId="68" borderId="0" applyNumberFormat="0" applyBorder="0" applyAlignment="0" applyProtection="0"/>
    <xf numFmtId="0" fontId="182" fillId="0" borderId="37" applyNumberFormat="0" applyFill="0" applyAlignment="0" applyProtection="0"/>
    <xf numFmtId="0" fontId="182" fillId="0" borderId="37" applyNumberFormat="0" applyFill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7" fillId="0" borderId="0"/>
    <xf numFmtId="0" fontId="101" fillId="0" borderId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27" fillId="69" borderId="33" applyNumberFormat="0" applyFont="0" applyAlignment="0" applyProtection="0"/>
    <xf numFmtId="0" fontId="70" fillId="69" borderId="33" applyNumberFormat="0" applyFont="0" applyAlignment="0" applyProtection="0"/>
    <xf numFmtId="0" fontId="132" fillId="0" borderId="17" applyNumberFormat="0" applyFill="0" applyAlignment="0" applyProtection="0"/>
    <xf numFmtId="0" fontId="135" fillId="0" borderId="18" applyNumberFormat="0" applyFill="0" applyAlignment="0" applyProtection="0"/>
    <xf numFmtId="0" fontId="139" fillId="0" borderId="19" applyNumberFormat="0" applyFill="0" applyAlignment="0" applyProtection="0"/>
    <xf numFmtId="0" fontId="139" fillId="0" borderId="0" applyNumberForma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73" fillId="69" borderId="33" applyNumberFormat="0" applyFont="0" applyAlignment="0" applyProtection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27" fillId="68" borderId="0" applyNumberFormat="0" applyBorder="0" applyAlignment="0" applyProtection="0">
      <alignment vertical="center"/>
    </xf>
    <xf numFmtId="0" fontId="195" fillId="0" borderId="0"/>
    <xf numFmtId="0" fontId="27" fillId="0" borderId="0" applyNumberFormat="0" applyFill="0" applyBorder="0" applyAlignment="0" applyProtection="0">
      <alignment vertical="center"/>
    </xf>
    <xf numFmtId="0" fontId="27" fillId="61" borderId="23" applyNumberFormat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20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7" fillId="45" borderId="22" applyNumberFormat="0" applyAlignment="0" applyProtection="0">
      <alignment vertical="center"/>
    </xf>
    <xf numFmtId="3" fontId="27" fillId="0" borderId="0" applyFon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7" fillId="0" borderId="0">
      <alignment vertical="center"/>
    </xf>
    <xf numFmtId="0" fontId="198" fillId="68" borderId="0" applyNumberFormat="0" applyBorder="0" applyAlignment="0" applyProtection="0">
      <alignment vertical="center"/>
    </xf>
    <xf numFmtId="0" fontId="36" fillId="0" borderId="0"/>
    <xf numFmtId="0" fontId="197" fillId="69" borderId="33" applyNumberFormat="0" applyFont="0" applyAlignment="0" applyProtection="0">
      <alignment vertical="center"/>
    </xf>
    <xf numFmtId="0" fontId="27" fillId="34" borderId="16" applyNumberFormat="0" applyAlignment="0" applyProtection="0">
      <alignment vertical="center"/>
    </xf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7" fillId="0" borderId="0" applyFont="0" applyFill="0" applyBorder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210" fontId="173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0" fillId="42" borderId="0" applyNumberFormat="0" applyBorder="0" applyAlignment="0" applyProtection="0">
      <alignment vertical="center"/>
    </xf>
    <xf numFmtId="0" fontId="173" fillId="0" borderId="0">
      <alignment vertical="center"/>
    </xf>
    <xf numFmtId="0" fontId="201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211" fontId="27" fillId="0" borderId="0" applyFont="0" applyFill="0" applyBorder="0" applyAlignment="0" applyProtection="0"/>
    <xf numFmtId="0" fontId="204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6" fillId="0" borderId="0" applyNumberFormat="0" applyFill="0" applyBorder="0" applyAlignment="0" applyProtection="0"/>
    <xf numFmtId="0" fontId="27" fillId="0" borderId="0"/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12" fontId="20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9" fillId="0" borderId="0" applyFont="0" applyFill="0" applyBorder="0" applyAlignment="0" applyProtection="0"/>
    <xf numFmtId="0" fontId="27" fillId="61" borderId="23" applyNumberFormat="0" applyAlignment="0" applyProtection="0">
      <alignment vertical="center"/>
    </xf>
    <xf numFmtId="0" fontId="210" fillId="0" borderId="0"/>
    <xf numFmtId="0" fontId="211" fillId="0" borderId="0" applyNumberFormat="0" applyFill="0" applyBorder="0" applyAlignment="0" applyProtection="0">
      <alignment vertical="center"/>
    </xf>
    <xf numFmtId="0" fontId="212" fillId="0" borderId="17" applyNumberFormat="0" applyFill="0" applyAlignment="0" applyProtection="0">
      <alignment vertical="center"/>
    </xf>
    <xf numFmtId="0" fontId="213" fillId="0" borderId="18" applyNumberFormat="0" applyFill="0" applyAlignment="0" applyProtection="0">
      <alignment vertical="center"/>
    </xf>
    <xf numFmtId="0" fontId="214" fillId="0" borderId="19" applyNumberFormat="0" applyFill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61" borderId="23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57" fillId="69" borderId="3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6" fillId="34" borderId="22" applyNumberFormat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207" fontId="17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9" fillId="45" borderId="22" applyNumberFormat="0" applyAlignment="0" applyProtection="0">
      <alignment vertical="center"/>
    </xf>
    <xf numFmtId="0" fontId="220" fillId="34" borderId="16" applyNumberFormat="0" applyAlignment="0" applyProtection="0">
      <alignment vertical="center"/>
    </xf>
    <xf numFmtId="0" fontId="27" fillId="45" borderId="22" applyNumberFormat="0" applyAlignment="0" applyProtection="0">
      <alignment vertical="center"/>
    </xf>
    <xf numFmtId="0" fontId="27" fillId="34" borderId="16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166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221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22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39" fontId="27" fillId="75" borderId="0"/>
    <xf numFmtId="0" fontId="222" fillId="0" borderId="0"/>
    <xf numFmtId="174" fontId="222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4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225" fillId="0" borderId="0">
      <alignment vertical="center"/>
    </xf>
    <xf numFmtId="43" fontId="26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10" applyNumberFormat="0" applyAlignment="0" applyProtection="0"/>
    <xf numFmtId="0" fontId="21" fillId="7" borderId="13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10" applyNumberFormat="0" applyAlignment="0" applyProtection="0"/>
    <xf numFmtId="0" fontId="20" fillId="0" borderId="12" applyNumberFormat="0" applyFill="0" applyAlignment="0" applyProtection="0"/>
    <xf numFmtId="0" fontId="16" fillId="4" borderId="0" applyNumberFormat="0" applyBorder="0" applyAlignment="0" applyProtection="0"/>
    <xf numFmtId="0" fontId="82" fillId="8" borderId="14" applyNumberFormat="0" applyFont="0" applyAlignment="0" applyProtection="0"/>
    <xf numFmtId="0" fontId="18" fillId="6" borderId="11" applyNumberFormat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174" fontId="22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22" fillId="0" borderId="0"/>
    <xf numFmtId="0" fontId="28" fillId="0" borderId="0"/>
    <xf numFmtId="0" fontId="27" fillId="0" borderId="0"/>
    <xf numFmtId="39" fontId="27" fillId="0" borderId="0"/>
    <xf numFmtId="9" fontId="2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39" fontId="27" fillId="0" borderId="0"/>
    <xf numFmtId="0" fontId="222" fillId="0" borderId="0"/>
    <xf numFmtId="0" fontId="91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22" fillId="0" borderId="0" applyFont="0" applyFill="0" applyBorder="0" applyAlignment="0" applyProtection="0"/>
    <xf numFmtId="0" fontId="3" fillId="0" borderId="0"/>
    <xf numFmtId="0" fontId="222" fillId="0" borderId="0"/>
    <xf numFmtId="0" fontId="28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2" fillId="0" borderId="0"/>
    <xf numFmtId="17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27" fillId="0" borderId="0"/>
    <xf numFmtId="174" fontId="28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39" fontId="27" fillId="0" borderId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7" fillId="0" borderId="0"/>
    <xf numFmtId="213" fontId="27" fillId="0" borderId="0" applyFont="0" applyFill="0" applyBorder="0" applyAlignment="0" applyProtection="0"/>
    <xf numFmtId="0" fontId="225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0" fillId="0" borderId="0"/>
    <xf numFmtId="213" fontId="2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30" fillId="0" borderId="0"/>
    <xf numFmtId="43" fontId="2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1" fillId="0" borderId="0"/>
    <xf numFmtId="0" fontId="2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2" fillId="0" borderId="0" applyFont="0" applyFill="0" applyBorder="0" applyAlignment="0" applyProtection="0"/>
    <xf numFmtId="39" fontId="27" fillId="0" borderId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left" vertical="top"/>
    </xf>
    <xf numFmtId="164" fontId="5" fillId="0" borderId="0" xfId="0" quotePrefix="1" applyNumberFormat="1" applyFont="1" applyFill="1" applyAlignment="1">
      <alignment horizontal="centerContinuous" vertical="top"/>
    </xf>
    <xf numFmtId="37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Border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left" vertical="top"/>
    </xf>
    <xf numFmtId="0" fontId="5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164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41" fontId="5" fillId="0" borderId="2" xfId="0" applyNumberFormat="1" applyFont="1" applyFill="1" applyBorder="1" applyAlignment="1">
      <alignment horizontal="center" vertical="top"/>
    </xf>
    <xf numFmtId="41" fontId="5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vertical="top"/>
    </xf>
    <xf numFmtId="37" fontId="8" fillId="0" borderId="0" xfId="0" applyNumberFormat="1" applyFont="1" applyFill="1" applyAlignment="1">
      <alignment vertical="top"/>
    </xf>
    <xf numFmtId="37" fontId="5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41" fontId="5" fillId="0" borderId="6" xfId="0" applyNumberFormat="1" applyFont="1" applyFill="1" applyBorder="1" applyAlignment="1">
      <alignment horizontal="center" vertical="top"/>
    </xf>
    <xf numFmtId="41" fontId="5" fillId="0" borderId="4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43" fontId="5" fillId="0" borderId="4" xfId="0" applyNumberFormat="1" applyFont="1" applyFill="1" applyBorder="1" applyAlignment="1">
      <alignment horizontal="center" vertical="top"/>
    </xf>
    <xf numFmtId="43" fontId="5" fillId="0" borderId="0" xfId="0" applyNumberFormat="1" applyFont="1" applyFill="1" applyBorder="1" applyAlignment="1">
      <alignment horizontal="center" vertical="top"/>
    </xf>
    <xf numFmtId="41" fontId="5" fillId="0" borderId="0" xfId="4113" applyNumberFormat="1" applyFont="1" applyFill="1" applyAlignment="1">
      <alignment horizontal="center" vertical="top"/>
    </xf>
    <xf numFmtId="43" fontId="5" fillId="0" borderId="0" xfId="4113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5" fillId="0" borderId="0" xfId="1" applyNumberFormat="1" applyFont="1" applyFill="1" applyAlignment="1">
      <alignment horizontal="center" vertical="top"/>
    </xf>
    <xf numFmtId="41" fontId="5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Alignment="1">
      <alignment horizontal="left" vertical="top"/>
    </xf>
    <xf numFmtId="41" fontId="5" fillId="0" borderId="0" xfId="1" quotePrefix="1" applyNumberFormat="1" applyFont="1" applyFill="1" applyBorder="1" applyAlignment="1">
      <alignment horizontal="center" vertical="top"/>
    </xf>
    <xf numFmtId="41" fontId="5" fillId="0" borderId="3" xfId="1" applyNumberFormat="1" applyFont="1" applyFill="1" applyBorder="1" applyAlignment="1">
      <alignment horizontal="center" vertical="top"/>
    </xf>
    <xf numFmtId="41" fontId="5" fillId="0" borderId="0" xfId="1" applyNumberFormat="1" applyFont="1" applyFill="1" applyAlignment="1">
      <alignment vertical="top"/>
    </xf>
    <xf numFmtId="41" fontId="5" fillId="0" borderId="0" xfId="1" applyNumberFormat="1" applyFont="1" applyFill="1" applyBorder="1" applyAlignment="1">
      <alignment vertical="top"/>
    </xf>
    <xf numFmtId="43" fontId="5" fillId="0" borderId="0" xfId="4113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Alignment="1">
      <alignment horizontal="center"/>
    </xf>
    <xf numFmtId="41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41" fontId="5" fillId="0" borderId="4" xfId="0" applyNumberFormat="1" applyFont="1" applyFill="1" applyBorder="1" applyAlignment="1">
      <alignment horizontal="right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164" fontId="5" fillId="0" borderId="0" xfId="0" applyNumberFormat="1" applyFont="1" applyFill="1" applyAlignment="1">
      <alignment horizontal="centerContinuous"/>
    </xf>
    <xf numFmtId="164" fontId="5" fillId="0" borderId="0" xfId="0" quotePrefix="1" applyNumberFormat="1" applyFont="1" applyFill="1" applyAlignment="1"/>
    <xf numFmtId="164" fontId="5" fillId="0" borderId="0" xfId="0" quotePrefix="1" applyNumberFormat="1" applyFont="1" applyFill="1" applyAlignment="1">
      <alignment horizontal="centerContinuous"/>
    </xf>
    <xf numFmtId="37" fontId="5" fillId="0" borderId="0" xfId="0" applyNumberFormat="1" applyFont="1" applyFill="1" applyAlignment="1">
      <alignment horizontal="right"/>
    </xf>
    <xf numFmtId="49" fontId="6" fillId="0" borderId="0" xfId="0" quotePrefix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4" fillId="0" borderId="0" xfId="0" quotePrefix="1" applyFont="1" applyFill="1" applyAlignment="1">
      <alignment horizontal="left"/>
    </xf>
    <xf numFmtId="37" fontId="4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41" fontId="5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164" fontId="228" fillId="0" borderId="0" xfId="0" applyNumberFormat="1" applyFont="1" applyFill="1" applyAlignment="1"/>
    <xf numFmtId="41" fontId="5" fillId="0" borderId="0" xfId="0" applyNumberFormat="1" applyFont="1" applyFill="1" applyAlignment="1">
      <alignment vertical="top"/>
    </xf>
    <xf numFmtId="37" fontId="4" fillId="0" borderId="0" xfId="1" quotePrefix="1" applyNumberFormat="1" applyFont="1" applyFill="1" applyAlignment="1">
      <alignment horizontal="left" vertical="top"/>
    </xf>
    <xf numFmtId="37" fontId="4" fillId="0" borderId="0" xfId="1" applyNumberFormat="1" applyFont="1" applyFill="1" applyAlignment="1">
      <alignment horizontal="lef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1" xfId="1" applyNumberFormat="1" applyFont="1" applyFill="1" applyBorder="1" applyAlignment="1">
      <alignment horizontal="center" vertical="top"/>
    </xf>
  </cellXfs>
  <cellStyles count="4278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3 2" xfId="4204" xr:uid="{24F53077-2A84-40BA-8923-DD02DC573C8F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5"/>
  <sheetViews>
    <sheetView showGridLines="0" tabSelected="1" view="pageBreakPreview" topLeftCell="A19" zoomScaleNormal="85" zoomScaleSheetLayoutView="100" workbookViewId="0">
      <selection activeCell="C13" sqref="C13"/>
    </sheetView>
  </sheetViews>
  <sheetFormatPr defaultColWidth="10.7109375" defaultRowHeight="24" customHeight="1"/>
  <cols>
    <col min="1" max="1" width="46.7109375" style="62" customWidth="1"/>
    <col min="2" max="2" width="8" style="62" customWidth="1"/>
    <col min="3" max="3" width="8.7109375" style="62" bestFit="1" customWidth="1"/>
    <col min="4" max="4" width="2.5703125" style="66" customWidth="1"/>
    <col min="5" max="5" width="16" style="66" customWidth="1"/>
    <col min="6" max="6" width="1.7109375" style="66" customWidth="1"/>
    <col min="7" max="7" width="16" style="66" customWidth="1"/>
    <col min="8" max="8" width="1.42578125" style="66" customWidth="1"/>
    <col min="9" max="9" width="12.28515625" style="66" bestFit="1" customWidth="1"/>
    <col min="10" max="10" width="12.7109375" style="66" bestFit="1" customWidth="1"/>
    <col min="11" max="16384" width="10.7109375" style="66"/>
  </cols>
  <sheetData>
    <row r="1" spans="1:8" s="79" customFormat="1" ht="24" customHeight="1">
      <c r="A1" s="90" t="s">
        <v>0</v>
      </c>
      <c r="B1" s="90"/>
      <c r="C1" s="78"/>
      <c r="D1" s="83"/>
      <c r="F1" s="83"/>
      <c r="H1" s="78"/>
    </row>
    <row r="2" spans="1:8" s="79" customFormat="1" ht="24" customHeight="1">
      <c r="A2" s="91" t="s">
        <v>1</v>
      </c>
      <c r="B2" s="91"/>
      <c r="D2" s="83"/>
      <c r="E2" s="84"/>
      <c r="F2" s="83"/>
      <c r="G2" s="85"/>
    </row>
    <row r="3" spans="1:8" s="79" customFormat="1" ht="24" customHeight="1">
      <c r="A3" s="90" t="s">
        <v>112</v>
      </c>
      <c r="B3" s="90"/>
      <c r="C3" s="78"/>
      <c r="D3" s="83"/>
      <c r="E3" s="85"/>
      <c r="F3" s="83"/>
      <c r="G3" s="85"/>
    </row>
    <row r="4" spans="1:8" ht="24" customHeight="1">
      <c r="A4" s="78"/>
      <c r="B4" s="78"/>
      <c r="C4" s="78"/>
      <c r="D4" s="83"/>
      <c r="E4" s="83"/>
      <c r="F4" s="83"/>
      <c r="G4" s="86" t="s">
        <v>2</v>
      </c>
    </row>
    <row r="5" spans="1:8" ht="24" customHeight="1">
      <c r="A5" s="78"/>
      <c r="B5" s="78"/>
      <c r="C5" s="78"/>
      <c r="D5" s="83"/>
      <c r="E5" s="72" t="s">
        <v>75</v>
      </c>
      <c r="F5" s="72"/>
      <c r="G5" s="72" t="s">
        <v>75</v>
      </c>
    </row>
    <row r="6" spans="1:8" ht="24" customHeight="1">
      <c r="C6" s="80" t="s">
        <v>3</v>
      </c>
      <c r="D6" s="92"/>
      <c r="E6" s="87" t="s">
        <v>113</v>
      </c>
      <c r="F6" s="88"/>
      <c r="G6" s="87" t="s">
        <v>114</v>
      </c>
    </row>
    <row r="7" spans="1:8" ht="24" customHeight="1">
      <c r="C7" s="80"/>
      <c r="D7" s="92"/>
      <c r="E7" s="60" t="s">
        <v>77</v>
      </c>
      <c r="F7" s="89"/>
      <c r="G7" s="60" t="s">
        <v>78</v>
      </c>
    </row>
    <row r="8" spans="1:8" ht="24" customHeight="1">
      <c r="C8" s="80"/>
      <c r="D8" s="92"/>
      <c r="E8" s="60" t="s">
        <v>79</v>
      </c>
      <c r="F8" s="89"/>
      <c r="G8" s="60"/>
    </row>
    <row r="9" spans="1:8" ht="24" customHeight="1">
      <c r="A9" s="61" t="s">
        <v>4</v>
      </c>
      <c r="B9" s="61"/>
    </row>
    <row r="10" spans="1:8" ht="24" customHeight="1">
      <c r="A10" s="61" t="s">
        <v>5</v>
      </c>
      <c r="B10" s="61"/>
      <c r="C10" s="81"/>
    </row>
    <row r="11" spans="1:8" ht="24" customHeight="1">
      <c r="A11" s="62" t="s">
        <v>6</v>
      </c>
      <c r="C11" s="81"/>
      <c r="E11" s="67">
        <v>110854561</v>
      </c>
      <c r="F11" s="67"/>
      <c r="G11" s="67">
        <v>74856494</v>
      </c>
    </row>
    <row r="12" spans="1:8" ht="24" customHeight="1">
      <c r="A12" s="63" t="s">
        <v>80</v>
      </c>
      <c r="C12" s="81">
        <v>3</v>
      </c>
      <c r="D12" s="93"/>
      <c r="E12" s="67">
        <v>213832820</v>
      </c>
      <c r="F12" s="68"/>
      <c r="G12" s="67">
        <v>237806621</v>
      </c>
    </row>
    <row r="13" spans="1:8" ht="24" customHeight="1">
      <c r="A13" s="64" t="s">
        <v>67</v>
      </c>
      <c r="B13" s="64"/>
      <c r="C13" s="81"/>
      <c r="E13" s="67">
        <v>123094928</v>
      </c>
      <c r="F13" s="67"/>
      <c r="G13" s="67">
        <v>106192484</v>
      </c>
    </row>
    <row r="14" spans="1:8" ht="24" customHeight="1">
      <c r="A14" s="63" t="s">
        <v>104</v>
      </c>
      <c r="C14" s="81"/>
      <c r="E14" s="67">
        <v>38002429</v>
      </c>
      <c r="F14" s="67"/>
      <c r="G14" s="67">
        <v>38002429</v>
      </c>
    </row>
    <row r="15" spans="1:8" ht="24" customHeight="1">
      <c r="A15" s="63" t="s">
        <v>7</v>
      </c>
      <c r="C15" s="81"/>
      <c r="E15" s="67">
        <v>7260536</v>
      </c>
      <c r="F15" s="67"/>
      <c r="G15" s="67">
        <v>7258252</v>
      </c>
    </row>
    <row r="16" spans="1:8" ht="24" customHeight="1">
      <c r="A16" s="65" t="s">
        <v>8</v>
      </c>
      <c r="B16" s="61"/>
      <c r="C16" s="81"/>
      <c r="E16" s="69">
        <f>SUM(E11:E15)</f>
        <v>493045274</v>
      </c>
      <c r="F16" s="67"/>
      <c r="G16" s="69">
        <f>SUM(G11:G15)</f>
        <v>464116280</v>
      </c>
    </row>
    <row r="17" spans="1:7" ht="24" customHeight="1">
      <c r="A17" s="65" t="s">
        <v>9</v>
      </c>
      <c r="B17" s="61"/>
      <c r="C17" s="81"/>
      <c r="E17" s="67"/>
      <c r="F17" s="67"/>
      <c r="G17" s="67"/>
    </row>
    <row r="18" spans="1:7" ht="24" customHeight="1">
      <c r="A18" s="63" t="s">
        <v>95</v>
      </c>
      <c r="B18" s="63"/>
      <c r="C18" s="81"/>
      <c r="E18" s="99">
        <v>302132</v>
      </c>
      <c r="F18" s="67"/>
      <c r="G18" s="66">
        <v>303018</v>
      </c>
    </row>
    <row r="19" spans="1:7" ht="24" customHeight="1">
      <c r="A19" s="63" t="s">
        <v>68</v>
      </c>
      <c r="B19" s="63"/>
      <c r="C19" s="81"/>
      <c r="E19" s="67">
        <v>239734737</v>
      </c>
      <c r="F19" s="67"/>
      <c r="G19" s="67">
        <v>242483488</v>
      </c>
    </row>
    <row r="20" spans="1:7" ht="24" customHeight="1">
      <c r="A20" s="63" t="s">
        <v>81</v>
      </c>
      <c r="B20" s="63"/>
      <c r="C20" s="81"/>
      <c r="E20" s="67">
        <v>342442</v>
      </c>
      <c r="F20" s="67"/>
      <c r="G20" s="67">
        <v>400001</v>
      </c>
    </row>
    <row r="21" spans="1:7" ht="24" customHeight="1">
      <c r="A21" s="63" t="s">
        <v>82</v>
      </c>
      <c r="C21" s="81"/>
      <c r="E21" s="70">
        <v>6548256</v>
      </c>
      <c r="F21" s="67"/>
      <c r="G21" s="70">
        <v>5748817</v>
      </c>
    </row>
    <row r="22" spans="1:7" ht="24" customHeight="1">
      <c r="A22" s="65" t="s">
        <v>10</v>
      </c>
      <c r="B22" s="61"/>
      <c r="C22" s="81"/>
      <c r="E22" s="67">
        <f>SUM(E18:E21)</f>
        <v>246927567</v>
      </c>
      <c r="F22" s="67"/>
      <c r="G22" s="67">
        <f>SUM(G18:G21)</f>
        <v>248935324</v>
      </c>
    </row>
    <row r="23" spans="1:7" ht="24" customHeight="1" thickBot="1">
      <c r="A23" s="65" t="s">
        <v>11</v>
      </c>
      <c r="B23" s="61"/>
      <c r="E23" s="71">
        <f>SUM(E22,E16)</f>
        <v>739972841</v>
      </c>
      <c r="F23" s="67"/>
      <c r="G23" s="71">
        <f>SUM(G22,G16)</f>
        <v>713051604</v>
      </c>
    </row>
    <row r="24" spans="1:7" ht="24" customHeight="1" thickTop="1"/>
    <row r="25" spans="1:7" ht="24" customHeight="1">
      <c r="A25" s="62" t="s">
        <v>12</v>
      </c>
    </row>
    <row r="26" spans="1:7" s="79" customFormat="1" ht="24" customHeight="1">
      <c r="A26" s="90" t="s">
        <v>0</v>
      </c>
      <c r="B26" s="90"/>
      <c r="C26" s="78"/>
      <c r="D26" s="83"/>
      <c r="E26" s="83"/>
      <c r="F26" s="83"/>
      <c r="G26" s="83"/>
    </row>
    <row r="27" spans="1:7" s="79" customFormat="1" ht="24" customHeight="1">
      <c r="A27" s="65" t="s">
        <v>13</v>
      </c>
      <c r="B27" s="65"/>
      <c r="C27" s="78"/>
      <c r="D27" s="83"/>
      <c r="E27" s="85"/>
      <c r="F27" s="83"/>
      <c r="G27" s="85"/>
    </row>
    <row r="28" spans="1:7" s="79" customFormat="1" ht="24" customHeight="1">
      <c r="A28" s="90" t="s">
        <v>112</v>
      </c>
      <c r="B28" s="90"/>
      <c r="C28" s="78"/>
      <c r="D28" s="83"/>
      <c r="E28" s="85"/>
      <c r="F28" s="83"/>
      <c r="G28" s="85"/>
    </row>
    <row r="29" spans="1:7" ht="24" customHeight="1">
      <c r="A29" s="78"/>
      <c r="B29" s="78"/>
      <c r="C29" s="78"/>
      <c r="D29" s="83"/>
      <c r="E29" s="83"/>
      <c r="F29" s="83"/>
      <c r="G29" s="86" t="s">
        <v>2</v>
      </c>
    </row>
    <row r="30" spans="1:7" ht="24" customHeight="1">
      <c r="A30" s="78"/>
      <c r="B30" s="78"/>
      <c r="C30" s="78"/>
      <c r="D30" s="83"/>
      <c r="E30" s="72" t="s">
        <v>75</v>
      </c>
      <c r="F30" s="72"/>
      <c r="G30" s="72" t="s">
        <v>75</v>
      </c>
    </row>
    <row r="31" spans="1:7" ht="24" customHeight="1">
      <c r="C31" s="80"/>
      <c r="D31" s="92"/>
      <c r="E31" s="87" t="s">
        <v>113</v>
      </c>
      <c r="F31" s="88"/>
      <c r="G31" s="87" t="s">
        <v>114</v>
      </c>
    </row>
    <row r="32" spans="1:7" ht="24" customHeight="1">
      <c r="C32" s="80"/>
      <c r="D32" s="92"/>
      <c r="E32" s="60" t="s">
        <v>77</v>
      </c>
      <c r="F32" s="89"/>
      <c r="G32" s="60" t="s">
        <v>78</v>
      </c>
    </row>
    <row r="33" spans="1:7" ht="24" customHeight="1">
      <c r="C33" s="80"/>
      <c r="D33" s="92"/>
      <c r="E33" s="60" t="s">
        <v>79</v>
      </c>
      <c r="F33" s="89"/>
      <c r="G33" s="60"/>
    </row>
    <row r="34" spans="1:7" ht="24" customHeight="1">
      <c r="A34" s="61" t="s">
        <v>14</v>
      </c>
      <c r="B34" s="61"/>
    </row>
    <row r="35" spans="1:7" ht="24" customHeight="1">
      <c r="A35" s="61" t="s">
        <v>15</v>
      </c>
      <c r="B35" s="61"/>
    </row>
    <row r="36" spans="1:7" ht="24" customHeight="1">
      <c r="A36" s="64" t="s">
        <v>69</v>
      </c>
      <c r="B36" s="64"/>
      <c r="C36" s="81"/>
      <c r="E36" s="72">
        <v>212568021</v>
      </c>
      <c r="F36" s="72"/>
      <c r="G36" s="72">
        <v>187286718</v>
      </c>
    </row>
    <row r="37" spans="1:7" ht="24" customHeight="1">
      <c r="A37" s="64" t="s">
        <v>96</v>
      </c>
      <c r="B37" s="64"/>
      <c r="C37" s="81"/>
      <c r="E37" s="72">
        <v>1623324</v>
      </c>
      <c r="F37" s="72"/>
      <c r="G37" s="72">
        <v>1924209</v>
      </c>
    </row>
    <row r="38" spans="1:7" ht="24" customHeight="1">
      <c r="A38" s="64" t="s">
        <v>116</v>
      </c>
      <c r="B38" s="64"/>
      <c r="C38" s="81"/>
      <c r="E38" s="73">
        <v>7152378</v>
      </c>
      <c r="F38" s="72"/>
      <c r="G38" s="72">
        <v>2455434</v>
      </c>
    </row>
    <row r="39" spans="1:7" ht="24" customHeight="1">
      <c r="A39" s="62" t="s">
        <v>16</v>
      </c>
      <c r="C39" s="81"/>
      <c r="E39" s="73">
        <v>1299172</v>
      </c>
      <c r="F39" s="73"/>
      <c r="G39" s="73">
        <v>1570222</v>
      </c>
    </row>
    <row r="40" spans="1:7" ht="24" customHeight="1">
      <c r="A40" s="61" t="s">
        <v>17</v>
      </c>
      <c r="B40" s="61"/>
      <c r="C40" s="81"/>
      <c r="E40" s="74">
        <f>SUM(E36:E39)</f>
        <v>222642895</v>
      </c>
      <c r="F40" s="73"/>
      <c r="G40" s="74">
        <f>SUM(G36:G39)</f>
        <v>193236583</v>
      </c>
    </row>
    <row r="41" spans="1:7" ht="24" customHeight="1">
      <c r="A41" s="61" t="s">
        <v>18</v>
      </c>
      <c r="B41" s="61"/>
      <c r="C41" s="81"/>
      <c r="E41" s="73"/>
      <c r="F41" s="73"/>
      <c r="G41" s="73"/>
    </row>
    <row r="42" spans="1:7" ht="24" customHeight="1">
      <c r="A42" s="62" t="s">
        <v>97</v>
      </c>
      <c r="C42" s="81"/>
      <c r="E42" s="73">
        <v>2635726</v>
      </c>
      <c r="F42" s="73"/>
      <c r="G42" s="73">
        <v>2888652</v>
      </c>
    </row>
    <row r="43" spans="1:7" ht="24" customHeight="1">
      <c r="A43" s="62" t="s">
        <v>19</v>
      </c>
      <c r="C43" s="81"/>
      <c r="E43" s="73">
        <v>39098806</v>
      </c>
      <c r="F43" s="73"/>
      <c r="G43" s="73">
        <v>37735737</v>
      </c>
    </row>
    <row r="44" spans="1:7" ht="24" customHeight="1">
      <c r="A44" s="61" t="s">
        <v>20</v>
      </c>
      <c r="B44" s="61"/>
      <c r="C44" s="81"/>
      <c r="E44" s="74">
        <f>SUM(E42:E43)</f>
        <v>41734532</v>
      </c>
      <c r="F44" s="73"/>
      <c r="G44" s="74">
        <f>SUM(G42:G43)</f>
        <v>40624389</v>
      </c>
    </row>
    <row r="45" spans="1:7" ht="24" customHeight="1">
      <c r="A45" s="61" t="s">
        <v>21</v>
      </c>
      <c r="B45" s="61"/>
      <c r="E45" s="74">
        <f>SUM(E44,E40)</f>
        <v>264377427</v>
      </c>
      <c r="F45" s="73"/>
      <c r="G45" s="74">
        <f>SUM(G44,G40)</f>
        <v>233860972</v>
      </c>
    </row>
    <row r="46" spans="1:7" ht="24" customHeight="1">
      <c r="A46" s="61"/>
      <c r="B46" s="61"/>
      <c r="E46" s="96"/>
      <c r="F46" s="73"/>
      <c r="G46" s="96"/>
    </row>
    <row r="47" spans="1:7" ht="24" customHeight="1">
      <c r="A47" s="62" t="s">
        <v>12</v>
      </c>
    </row>
    <row r="48" spans="1:7" s="79" customFormat="1" ht="24" customHeight="1">
      <c r="A48" s="90" t="s">
        <v>0</v>
      </c>
      <c r="B48" s="90"/>
      <c r="C48" s="78"/>
      <c r="D48" s="83"/>
      <c r="E48" s="83"/>
      <c r="F48" s="83"/>
      <c r="G48" s="83"/>
    </row>
    <row r="49" spans="1:7" s="79" customFormat="1" ht="24" customHeight="1">
      <c r="A49" s="65" t="s">
        <v>13</v>
      </c>
      <c r="B49" s="65"/>
      <c r="C49" s="78"/>
      <c r="D49" s="83"/>
      <c r="E49" s="85"/>
      <c r="F49" s="83"/>
      <c r="G49" s="85"/>
    </row>
    <row r="50" spans="1:7" s="79" customFormat="1" ht="24" customHeight="1">
      <c r="A50" s="90" t="s">
        <v>112</v>
      </c>
      <c r="B50" s="90"/>
      <c r="C50" s="78"/>
      <c r="D50" s="83"/>
      <c r="E50" s="85"/>
      <c r="F50" s="83"/>
      <c r="G50" s="85"/>
    </row>
    <row r="51" spans="1:7" ht="24" customHeight="1">
      <c r="A51" s="78"/>
      <c r="B51" s="78"/>
      <c r="C51" s="78"/>
      <c r="D51" s="83"/>
      <c r="E51" s="83"/>
      <c r="F51" s="83"/>
      <c r="G51" s="86" t="s">
        <v>2</v>
      </c>
    </row>
    <row r="52" spans="1:7" ht="24" customHeight="1">
      <c r="A52" s="78"/>
      <c r="B52" s="78"/>
      <c r="C52" s="78"/>
      <c r="D52" s="83"/>
      <c r="E52" s="72" t="s">
        <v>75</v>
      </c>
      <c r="F52" s="72"/>
      <c r="G52" s="72" t="s">
        <v>75</v>
      </c>
    </row>
    <row r="53" spans="1:7" ht="24" customHeight="1">
      <c r="C53" s="80"/>
      <c r="D53" s="92"/>
      <c r="E53" s="87" t="s">
        <v>113</v>
      </c>
      <c r="F53" s="88"/>
      <c r="G53" s="87" t="s">
        <v>114</v>
      </c>
    </row>
    <row r="54" spans="1:7" ht="24" customHeight="1">
      <c r="C54" s="80"/>
      <c r="D54" s="92"/>
      <c r="E54" s="60" t="s">
        <v>77</v>
      </c>
      <c r="F54" s="89"/>
      <c r="G54" s="60" t="s">
        <v>78</v>
      </c>
    </row>
    <row r="55" spans="1:7" ht="24" customHeight="1">
      <c r="C55" s="80"/>
      <c r="D55" s="92"/>
      <c r="E55" s="60" t="s">
        <v>79</v>
      </c>
      <c r="F55" s="89"/>
      <c r="G55" s="60"/>
    </row>
    <row r="56" spans="1:7" ht="24" customHeight="1">
      <c r="A56" s="61" t="s">
        <v>22</v>
      </c>
      <c r="B56" s="61"/>
      <c r="E56" s="75"/>
      <c r="F56" s="75"/>
      <c r="G56" s="75"/>
    </row>
    <row r="57" spans="1:7" ht="24" customHeight="1">
      <c r="A57" s="62" t="s">
        <v>23</v>
      </c>
      <c r="E57" s="75"/>
      <c r="F57" s="75"/>
      <c r="G57" s="75"/>
    </row>
    <row r="58" spans="1:7" ht="24" customHeight="1">
      <c r="A58" s="63" t="s">
        <v>24</v>
      </c>
      <c r="B58" s="63"/>
      <c r="C58" s="81"/>
      <c r="E58" s="75"/>
      <c r="F58" s="75"/>
      <c r="G58" s="75"/>
    </row>
    <row r="59" spans="1:7" ht="24" customHeight="1" thickBot="1">
      <c r="A59" s="63" t="s">
        <v>76</v>
      </c>
      <c r="B59" s="63"/>
      <c r="C59" s="81"/>
      <c r="E59" s="76">
        <v>121500000</v>
      </c>
      <c r="F59" s="67"/>
      <c r="G59" s="76">
        <v>121500000</v>
      </c>
    </row>
    <row r="60" spans="1:7" ht="24" customHeight="1" thickTop="1">
      <c r="A60" s="63" t="s">
        <v>25</v>
      </c>
      <c r="B60" s="63"/>
      <c r="C60" s="81"/>
      <c r="E60" s="67"/>
      <c r="F60" s="67"/>
      <c r="G60" s="67"/>
    </row>
    <row r="61" spans="1:7" ht="24" customHeight="1">
      <c r="A61" s="63" t="s">
        <v>76</v>
      </c>
      <c r="B61" s="63"/>
      <c r="E61" s="67">
        <f>CE!C16</f>
        <v>121500000</v>
      </c>
      <c r="F61" s="67"/>
      <c r="G61" s="67">
        <v>121500000</v>
      </c>
    </row>
    <row r="62" spans="1:7" ht="24" customHeight="1">
      <c r="A62" s="62" t="s">
        <v>26</v>
      </c>
      <c r="E62" s="67">
        <f>CE!E16</f>
        <v>233350000</v>
      </c>
      <c r="F62" s="67"/>
      <c r="G62" s="67">
        <v>233350000</v>
      </c>
    </row>
    <row r="63" spans="1:7" ht="24" customHeight="1">
      <c r="A63" s="63" t="s">
        <v>27</v>
      </c>
      <c r="B63" s="63"/>
      <c r="C63" s="81"/>
      <c r="F63" s="67"/>
    </row>
    <row r="64" spans="1:7" ht="24" customHeight="1">
      <c r="A64" s="63" t="s">
        <v>28</v>
      </c>
      <c r="B64" s="63"/>
      <c r="C64" s="81"/>
      <c r="E64" s="67">
        <f>CE!G16</f>
        <v>12150000</v>
      </c>
      <c r="F64" s="67"/>
      <c r="G64" s="67">
        <v>12150000</v>
      </c>
    </row>
    <row r="65" spans="1:7" ht="24" customHeight="1">
      <c r="A65" s="63" t="s">
        <v>29</v>
      </c>
      <c r="B65" s="63"/>
      <c r="C65" s="81"/>
      <c r="E65" s="70">
        <f>CE!I16</f>
        <v>108595414</v>
      </c>
      <c r="F65" s="67"/>
      <c r="G65" s="70">
        <v>112190632</v>
      </c>
    </row>
    <row r="66" spans="1:7" ht="24" customHeight="1">
      <c r="A66" s="65" t="s">
        <v>30</v>
      </c>
      <c r="B66" s="65"/>
      <c r="E66" s="70">
        <f>SUM(E61:E65)</f>
        <v>475595414</v>
      </c>
      <c r="F66" s="67"/>
      <c r="G66" s="70">
        <f>SUM(G61:G65)</f>
        <v>479190632</v>
      </c>
    </row>
    <row r="67" spans="1:7" ht="24" customHeight="1" thickBot="1">
      <c r="A67" s="61" t="s">
        <v>31</v>
      </c>
      <c r="B67" s="61"/>
      <c r="E67" s="76">
        <f>SUM(E66,E45)</f>
        <v>739972841</v>
      </c>
      <c r="F67" s="67"/>
      <c r="G67" s="76">
        <f>SUM(G66,G45)</f>
        <v>713051604</v>
      </c>
    </row>
    <row r="68" spans="1:7" ht="24" customHeight="1" thickTop="1">
      <c r="C68" s="82"/>
      <c r="E68" s="67">
        <f>SUM(E67-E23)</f>
        <v>0</v>
      </c>
      <c r="F68" s="77"/>
      <c r="G68" s="67">
        <f>SUM(G67-G23)</f>
        <v>0</v>
      </c>
    </row>
    <row r="69" spans="1:7" ht="24" customHeight="1">
      <c r="A69" s="62" t="s">
        <v>12</v>
      </c>
      <c r="C69" s="82"/>
    </row>
    <row r="70" spans="1:7" ht="24" customHeight="1">
      <c r="C70" s="82"/>
    </row>
    <row r="71" spans="1:7" ht="24" customHeight="1">
      <c r="C71" s="82"/>
    </row>
    <row r="72" spans="1:7" ht="24" customHeight="1">
      <c r="A72" s="94"/>
      <c r="B72" s="95"/>
      <c r="C72" s="82"/>
    </row>
    <row r="73" spans="1:7" ht="24" customHeight="1">
      <c r="C73" s="82"/>
    </row>
    <row r="74" spans="1:7" ht="24" customHeight="1">
      <c r="B74" s="62" t="s">
        <v>32</v>
      </c>
      <c r="C74" s="66"/>
    </row>
    <row r="75" spans="1:7" ht="24" customHeight="1">
      <c r="A75" s="94"/>
      <c r="B75" s="95"/>
      <c r="C75" s="82"/>
    </row>
  </sheetData>
  <printOptions horizontalCentered="1"/>
  <pageMargins left="0.74" right="0.3" top="0.78700000000000003" bottom="0.118110236220472" header="0.31496062992126" footer="0.31496062992126"/>
  <pageSetup paperSize="9" scale="91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showGridLines="0" view="pageBreakPreview" topLeftCell="A19" zoomScale="130" zoomScaleNormal="80" zoomScaleSheetLayoutView="130" workbookViewId="0">
      <selection activeCell="B6" sqref="B6"/>
    </sheetView>
  </sheetViews>
  <sheetFormatPr defaultColWidth="10.5703125" defaultRowHeight="24" customHeight="1"/>
  <cols>
    <col min="1" max="1" width="49.140625" style="11" customWidth="1"/>
    <col min="2" max="2" width="10.42578125" style="11" customWidth="1"/>
    <col min="3" max="3" width="1.5703125" style="10" customWidth="1"/>
    <col min="4" max="4" width="15.28515625" style="10" customWidth="1"/>
    <col min="5" max="5" width="1.42578125" style="10" customWidth="1"/>
    <col min="6" max="6" width="15.28515625" style="10" customWidth="1"/>
    <col min="7" max="16384" width="10.570312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115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2565</v>
      </c>
      <c r="E6" s="32"/>
      <c r="F6" s="31">
        <v>2564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90</v>
      </c>
      <c r="B9" s="15"/>
      <c r="D9" s="20">
        <v>201981237</v>
      </c>
      <c r="E9" s="20"/>
      <c r="F9" s="20">
        <v>242272349</v>
      </c>
    </row>
    <row r="10" spans="1:6" ht="24" customHeight="1">
      <c r="A10" s="16" t="s">
        <v>37</v>
      </c>
      <c r="B10" s="15"/>
      <c r="D10" s="20">
        <v>2401127</v>
      </c>
      <c r="E10" s="20"/>
      <c r="F10" s="20">
        <v>3985631</v>
      </c>
    </row>
    <row r="11" spans="1:6" ht="24" customHeight="1">
      <c r="A11" s="3" t="s">
        <v>38</v>
      </c>
      <c r="D11" s="22">
        <f>SUM(D9:D10)</f>
        <v>204382364</v>
      </c>
      <c r="E11" s="20"/>
      <c r="F11" s="22">
        <f>SUM(F9:F10)</f>
        <v>246257980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83</v>
      </c>
      <c r="D13" s="20">
        <v>180715006</v>
      </c>
      <c r="E13" s="20"/>
      <c r="F13" s="20">
        <v>199933699</v>
      </c>
    </row>
    <row r="14" spans="1:6" ht="24" customHeight="1">
      <c r="A14" s="16" t="s">
        <v>91</v>
      </c>
      <c r="B14" s="15"/>
      <c r="D14" s="20">
        <v>10123532</v>
      </c>
      <c r="E14" s="20"/>
      <c r="F14" s="20">
        <v>12100735</v>
      </c>
    </row>
    <row r="15" spans="1:6" ht="24" customHeight="1">
      <c r="A15" s="16" t="s">
        <v>40</v>
      </c>
      <c r="B15" s="15"/>
      <c r="D15" s="20">
        <v>17866944</v>
      </c>
      <c r="E15" s="20"/>
      <c r="F15" s="20">
        <v>19683978</v>
      </c>
    </row>
    <row r="16" spans="1:6" ht="24" customHeight="1">
      <c r="A16" s="3" t="s">
        <v>41</v>
      </c>
      <c r="D16" s="22">
        <f>SUM(D13:D15)</f>
        <v>208705482</v>
      </c>
      <c r="E16" s="20"/>
      <c r="F16" s="22">
        <f>SUM(F13:F15)</f>
        <v>231718412</v>
      </c>
    </row>
    <row r="17" spans="1:6" ht="24" customHeight="1">
      <c r="A17" s="3" t="s">
        <v>125</v>
      </c>
      <c r="D17" s="21">
        <f>D11-D16</f>
        <v>-4323118</v>
      </c>
      <c r="E17" s="20"/>
      <c r="F17" s="21">
        <f>F11-F16</f>
        <v>14539568</v>
      </c>
    </row>
    <row r="18" spans="1:6" ht="24" customHeight="1">
      <c r="A18" s="11" t="s">
        <v>106</v>
      </c>
      <c r="D18" s="23">
        <v>-71539</v>
      </c>
      <c r="E18" s="20"/>
      <c r="F18" s="23">
        <v>-35746</v>
      </c>
    </row>
    <row r="19" spans="1:6" ht="24" customHeight="1">
      <c r="A19" s="18" t="s">
        <v>121</v>
      </c>
      <c r="D19" s="33">
        <f>SUM(D17:D18)</f>
        <v>-4394657</v>
      </c>
      <c r="E19" s="20"/>
      <c r="F19" s="33">
        <f>SUM(F17:F18)</f>
        <v>14503822</v>
      </c>
    </row>
    <row r="20" spans="1:6" ht="24" customHeight="1">
      <c r="A20" s="16" t="s">
        <v>126</v>
      </c>
      <c r="B20" s="15"/>
      <c r="D20" s="23">
        <v>799439</v>
      </c>
      <c r="E20" s="21"/>
      <c r="F20" s="23">
        <v>-2851142</v>
      </c>
    </row>
    <row r="21" spans="1:6" ht="24" customHeight="1">
      <c r="A21" s="3" t="s">
        <v>122</v>
      </c>
      <c r="B21" s="100"/>
      <c r="D21" s="33">
        <f>SUM(D19:D20)</f>
        <v>-3595218</v>
      </c>
      <c r="E21" s="21"/>
      <c r="F21" s="33">
        <f>SUM(F19:F20)</f>
        <v>11652680</v>
      </c>
    </row>
    <row r="22" spans="1:6" ht="24" customHeight="1">
      <c r="A22" s="3" t="s">
        <v>85</v>
      </c>
      <c r="D22" s="23">
        <v>0</v>
      </c>
      <c r="E22" s="21"/>
      <c r="F22" s="23">
        <v>0</v>
      </c>
    </row>
    <row r="23" spans="1:6" ht="24" customHeight="1" thickBot="1">
      <c r="A23" s="3" t="s">
        <v>86</v>
      </c>
      <c r="D23" s="34">
        <f>SUM(D21:D22)</f>
        <v>-3595218</v>
      </c>
      <c r="E23" s="21"/>
      <c r="F23" s="34">
        <f>SUM(F21:F22)</f>
        <v>11652680</v>
      </c>
    </row>
    <row r="24" spans="1:6" ht="24" customHeight="1" thickTop="1">
      <c r="D24" s="21"/>
      <c r="E24" s="21"/>
      <c r="F24" s="21"/>
    </row>
    <row r="25" spans="1:6" ht="24" customHeight="1">
      <c r="A25" s="3" t="s">
        <v>123</v>
      </c>
      <c r="B25" s="15"/>
    </row>
    <row r="26" spans="1:6" ht="24" customHeight="1" thickBot="1">
      <c r="A26" s="11" t="s">
        <v>124</v>
      </c>
      <c r="D26" s="37">
        <f>D23/121500000</f>
        <v>-2.9590271604938271E-2</v>
      </c>
      <c r="E26" s="38"/>
      <c r="F26" s="37">
        <f>F23/121500000</f>
        <v>9.5906831275720167E-2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8"/>
  <sheetViews>
    <sheetView showGridLines="0" view="pageBreakPreview" zoomScale="85" zoomScaleNormal="69" zoomScaleSheetLayoutView="85" workbookViewId="0">
      <selection activeCell="A17" sqref="A17"/>
    </sheetView>
  </sheetViews>
  <sheetFormatPr defaultColWidth="9.28515625" defaultRowHeight="24" customHeight="1"/>
  <cols>
    <col min="1" max="1" width="27.28515625" style="43" customWidth="1"/>
    <col min="2" max="2" width="8" style="44" customWidth="1"/>
    <col min="3" max="3" width="15.7109375" style="44" customWidth="1"/>
    <col min="4" max="4" width="1.5703125" style="44" customWidth="1"/>
    <col min="5" max="5" width="15.7109375" style="44" customWidth="1"/>
    <col min="6" max="6" width="1.5703125" style="44" customWidth="1"/>
    <col min="7" max="7" width="15.7109375" style="44" customWidth="1"/>
    <col min="8" max="8" width="1.5703125" style="45" customWidth="1"/>
    <col min="9" max="9" width="15.7109375" style="44" customWidth="1"/>
    <col min="10" max="10" width="1.5703125" style="44" customWidth="1"/>
    <col min="11" max="11" width="15.7109375" style="44" customWidth="1"/>
    <col min="12" max="12" width="1.5703125" style="1" customWidth="1"/>
    <col min="13" max="13" width="13.5703125" style="1" customWidth="1"/>
    <col min="14" max="16384" width="9.28515625" style="1"/>
  </cols>
  <sheetData>
    <row r="1" spans="1:11" ht="24" customHeight="1">
      <c r="K1" s="46" t="s">
        <v>55</v>
      </c>
    </row>
    <row r="2" spans="1:11" ht="24" customHeight="1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4" customHeight="1">
      <c r="A3" s="102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4" customHeight="1">
      <c r="A4" s="102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4" customHeight="1">
      <c r="A5" s="103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s="2" customFormat="1" ht="24" customHeight="1">
      <c r="A6" s="47"/>
      <c r="B6" s="48"/>
      <c r="C6" s="48" t="s">
        <v>98</v>
      </c>
      <c r="D6" s="48"/>
      <c r="E6" s="48"/>
      <c r="F6" s="48"/>
      <c r="G6" s="104" t="s">
        <v>27</v>
      </c>
      <c r="H6" s="104"/>
      <c r="I6" s="104"/>
      <c r="J6" s="48"/>
      <c r="K6" s="48"/>
    </row>
    <row r="7" spans="1:11" s="2" customFormat="1" ht="24" customHeight="1">
      <c r="A7" s="47"/>
      <c r="B7" s="48"/>
      <c r="C7" s="48" t="s">
        <v>64</v>
      </c>
      <c r="D7" s="48"/>
      <c r="E7" s="48" t="s">
        <v>57</v>
      </c>
      <c r="F7" s="48"/>
      <c r="G7" s="49" t="s">
        <v>58</v>
      </c>
      <c r="H7" s="49"/>
      <c r="I7" s="48"/>
      <c r="J7" s="48"/>
      <c r="K7" s="48"/>
    </row>
    <row r="8" spans="1:11" s="2" customFormat="1" ht="24" customHeight="1">
      <c r="A8" s="47"/>
      <c r="B8" s="48"/>
      <c r="C8" s="50" t="s">
        <v>65</v>
      </c>
      <c r="D8" s="48"/>
      <c r="E8" s="50" t="s">
        <v>66</v>
      </c>
      <c r="F8" s="48"/>
      <c r="G8" s="50" t="s">
        <v>59</v>
      </c>
      <c r="H8" s="49"/>
      <c r="I8" s="50" t="s">
        <v>60</v>
      </c>
      <c r="J8" s="48"/>
      <c r="K8" s="50" t="s">
        <v>61</v>
      </c>
    </row>
    <row r="9" spans="1:11" s="2" customFormat="1" ht="24" customHeight="1">
      <c r="A9" s="47"/>
      <c r="B9" s="48"/>
      <c r="C9" s="49"/>
      <c r="D9" s="48"/>
      <c r="E9" s="49"/>
      <c r="F9" s="48"/>
      <c r="G9" s="49"/>
      <c r="H9" s="49"/>
      <c r="I9" s="49"/>
      <c r="J9" s="48"/>
      <c r="K9" s="49"/>
    </row>
    <row r="10" spans="1:11" ht="24" customHeight="1">
      <c r="A10" s="51" t="s">
        <v>105</v>
      </c>
      <c r="C10" s="52">
        <v>121500000</v>
      </c>
      <c r="D10" s="52"/>
      <c r="E10" s="52">
        <v>233350000</v>
      </c>
      <c r="F10" s="52"/>
      <c r="G10" s="52">
        <v>12150000</v>
      </c>
      <c r="H10" s="53"/>
      <c r="I10" s="52">
        <v>143950999</v>
      </c>
      <c r="J10" s="52"/>
      <c r="K10" s="52">
        <v>510950999</v>
      </c>
    </row>
    <row r="11" spans="1:11" ht="24" customHeight="1">
      <c r="A11" s="54" t="s">
        <v>87</v>
      </c>
      <c r="C11" s="55">
        <v>0</v>
      </c>
      <c r="D11" s="53"/>
      <c r="E11" s="55">
        <v>0</v>
      </c>
      <c r="F11" s="53"/>
      <c r="G11" s="55">
        <v>0</v>
      </c>
      <c r="H11" s="53"/>
      <c r="I11" s="53">
        <f>PL!F21</f>
        <v>11652680</v>
      </c>
      <c r="J11" s="52"/>
      <c r="K11" s="52">
        <f>SUM(C11:I11)</f>
        <v>11652680</v>
      </c>
    </row>
    <row r="12" spans="1:11" ht="24" customHeight="1" thickBot="1">
      <c r="A12" s="51" t="s">
        <v>117</v>
      </c>
      <c r="C12" s="56">
        <f>SUM(C10:C11)</f>
        <v>121500000</v>
      </c>
      <c r="D12" s="53"/>
      <c r="E12" s="56">
        <f>SUM(E10:E11)</f>
        <v>233350000</v>
      </c>
      <c r="F12" s="53"/>
      <c r="G12" s="56">
        <f>SUM(G10:G11)</f>
        <v>12150000</v>
      </c>
      <c r="H12" s="53"/>
      <c r="I12" s="56">
        <f>SUM(I10:I11)</f>
        <v>155603679</v>
      </c>
      <c r="J12" s="53"/>
      <c r="K12" s="56">
        <f>SUM(K10:K11)</f>
        <v>522603679</v>
      </c>
    </row>
    <row r="13" spans="1:11" ht="24" customHeight="1" thickTop="1">
      <c r="A13" s="54"/>
      <c r="C13" s="57"/>
      <c r="D13" s="57"/>
      <c r="E13" s="57"/>
      <c r="F13" s="57"/>
      <c r="G13" s="57"/>
      <c r="H13" s="58"/>
      <c r="I13" s="57"/>
      <c r="J13" s="57"/>
      <c r="K13" s="57"/>
    </row>
    <row r="14" spans="1:11" ht="24" customHeight="1">
      <c r="A14" s="51" t="s">
        <v>119</v>
      </c>
      <c r="C14" s="52">
        <v>121500000</v>
      </c>
      <c r="D14" s="52"/>
      <c r="E14" s="52">
        <v>233350000</v>
      </c>
      <c r="F14" s="52"/>
      <c r="G14" s="52">
        <v>12150000</v>
      </c>
      <c r="H14" s="53"/>
      <c r="I14" s="52">
        <v>112190632</v>
      </c>
      <c r="J14" s="52"/>
      <c r="K14" s="52">
        <f>SUM(C14:I14)</f>
        <v>479190632</v>
      </c>
    </row>
    <row r="15" spans="1:11" ht="24" customHeight="1">
      <c r="A15" s="54" t="s">
        <v>87</v>
      </c>
      <c r="C15" s="55">
        <v>0</v>
      </c>
      <c r="D15" s="53"/>
      <c r="E15" s="55">
        <v>0</v>
      </c>
      <c r="F15" s="53"/>
      <c r="G15" s="55">
        <v>0</v>
      </c>
      <c r="H15" s="53"/>
      <c r="I15" s="53">
        <f>PL!D21</f>
        <v>-3595218</v>
      </c>
      <c r="J15" s="52"/>
      <c r="K15" s="52">
        <f>SUM(C15:I15)</f>
        <v>-3595218</v>
      </c>
    </row>
    <row r="16" spans="1:11" ht="24" customHeight="1" thickBot="1">
      <c r="A16" s="51" t="s">
        <v>118</v>
      </c>
      <c r="C16" s="56">
        <f>SUM(C14:C15)</f>
        <v>121500000</v>
      </c>
      <c r="D16" s="53"/>
      <c r="E16" s="56">
        <f>SUM(E14:E15)</f>
        <v>233350000</v>
      </c>
      <c r="F16" s="53"/>
      <c r="G16" s="56">
        <f>SUM(G14:G15)</f>
        <v>12150000</v>
      </c>
      <c r="H16" s="53"/>
      <c r="I16" s="56">
        <f>SUM(I14:I15)</f>
        <v>108595414</v>
      </c>
      <c r="J16" s="53"/>
      <c r="K16" s="56">
        <f>SUM(K14:K15)</f>
        <v>475595414</v>
      </c>
    </row>
    <row r="17" spans="1:12" ht="24" customHeight="1" thickTop="1">
      <c r="A17" s="54"/>
      <c r="C17" s="57"/>
      <c r="D17" s="57"/>
      <c r="E17" s="57"/>
      <c r="F17" s="57"/>
      <c r="G17" s="57"/>
      <c r="H17" s="57"/>
      <c r="I17" s="57"/>
      <c r="J17" s="59"/>
      <c r="K17" s="57">
        <f>SUM(K16-BS!E66)</f>
        <v>0</v>
      </c>
      <c r="L17" s="40"/>
    </row>
    <row r="18" spans="1:12" ht="24" customHeight="1">
      <c r="A18" s="43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"/>
  <sheetViews>
    <sheetView showGridLines="0" view="pageBreakPreview" topLeftCell="A52" zoomScale="130" zoomScaleNormal="85" zoomScaleSheetLayoutView="130" workbookViewId="0">
      <selection activeCell="A59" sqref="A59"/>
    </sheetView>
  </sheetViews>
  <sheetFormatPr defaultColWidth="10.5703125" defaultRowHeight="24" customHeight="1"/>
  <cols>
    <col min="1" max="1" width="57.28515625" style="11" customWidth="1"/>
    <col min="2" max="2" width="6.85546875" style="11" customWidth="1"/>
    <col min="3" max="3" width="1.5703125" style="10" customWidth="1"/>
    <col min="4" max="4" width="16.28515625" style="10" customWidth="1"/>
    <col min="5" max="5" width="1.42578125" style="10" customWidth="1"/>
    <col min="6" max="6" width="15.85546875" style="10" customWidth="1"/>
    <col min="7" max="7" width="11.7109375" style="10" bestFit="1" customWidth="1"/>
    <col min="8" max="16384" width="10.5703125" style="10"/>
  </cols>
  <sheetData>
    <row r="1" spans="1:6" s="7" customFormat="1" ht="24" customHeight="1">
      <c r="B1" s="5"/>
      <c r="C1" s="6"/>
      <c r="D1" s="6"/>
      <c r="E1" s="6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42</v>
      </c>
      <c r="B3" s="5"/>
      <c r="C3" s="6"/>
      <c r="D3" s="6"/>
      <c r="E3" s="6"/>
      <c r="F3" s="6"/>
    </row>
    <row r="4" spans="1:6" s="7" customFormat="1" ht="24" customHeight="1">
      <c r="A4" s="4" t="s">
        <v>115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2565</v>
      </c>
      <c r="E6" s="32"/>
      <c r="F6" s="31">
        <v>2564</v>
      </c>
    </row>
    <row r="7" spans="1:6" ht="24" customHeight="1">
      <c r="A7" s="3" t="s">
        <v>62</v>
      </c>
      <c r="B7" s="36"/>
      <c r="D7" s="19"/>
      <c r="E7" s="19"/>
      <c r="F7" s="19"/>
    </row>
    <row r="8" spans="1:6" ht="24" customHeight="1">
      <c r="A8" s="11" t="s">
        <v>120</v>
      </c>
      <c r="B8" s="36"/>
      <c r="D8" s="21">
        <f>PL!D19</f>
        <v>-4394657</v>
      </c>
      <c r="E8" s="21"/>
      <c r="F8" s="21">
        <f>PL!F19</f>
        <v>14503822</v>
      </c>
    </row>
    <row r="9" spans="1:6" ht="24" customHeight="1">
      <c r="A9" s="11" t="s">
        <v>127</v>
      </c>
      <c r="B9" s="36"/>
      <c r="D9" s="20"/>
      <c r="E9" s="20"/>
      <c r="F9" s="20"/>
    </row>
    <row r="10" spans="1:6" ht="24" customHeight="1">
      <c r="A10" s="11" t="s">
        <v>43</v>
      </c>
      <c r="B10" s="36"/>
      <c r="D10" s="20"/>
      <c r="E10" s="20"/>
      <c r="F10" s="20"/>
    </row>
    <row r="11" spans="1:6" ht="24" customHeight="1">
      <c r="A11" s="16" t="s">
        <v>44</v>
      </c>
      <c r="B11" s="36"/>
      <c r="D11" s="21">
        <v>5378216</v>
      </c>
      <c r="E11" s="20"/>
      <c r="F11" s="21">
        <v>5504939</v>
      </c>
    </row>
    <row r="12" spans="1:6" ht="24" customHeight="1">
      <c r="A12" s="41" t="s">
        <v>128</v>
      </c>
      <c r="B12" s="36"/>
      <c r="D12" s="20">
        <v>803104</v>
      </c>
      <c r="E12" s="20"/>
      <c r="F12" s="20">
        <v>-3434210</v>
      </c>
    </row>
    <row r="13" spans="1:6" ht="24" customHeight="1">
      <c r="A13" s="16" t="s">
        <v>129</v>
      </c>
      <c r="B13" s="36"/>
      <c r="D13" s="20">
        <v>286255</v>
      </c>
      <c r="E13" s="20"/>
      <c r="F13" s="20">
        <v>130415</v>
      </c>
    </row>
    <row r="14" spans="1:6" ht="24" customHeight="1">
      <c r="A14" s="16" t="s">
        <v>101</v>
      </c>
      <c r="B14" s="36"/>
      <c r="D14" s="20">
        <v>0</v>
      </c>
      <c r="E14" s="20"/>
      <c r="F14" s="20">
        <v>-13066</v>
      </c>
    </row>
    <row r="15" spans="1:6" ht="24" customHeight="1">
      <c r="A15" s="11" t="s">
        <v>45</v>
      </c>
      <c r="B15" s="36"/>
      <c r="D15" s="20">
        <v>1363069</v>
      </c>
      <c r="E15" s="20"/>
      <c r="F15" s="20">
        <v>1322761</v>
      </c>
    </row>
    <row r="16" spans="1:6" ht="24" customHeight="1">
      <c r="A16" s="11" t="s">
        <v>102</v>
      </c>
      <c r="B16" s="36"/>
      <c r="D16" s="20">
        <v>-624499</v>
      </c>
      <c r="E16" s="20"/>
      <c r="F16" s="20">
        <v>-1233585</v>
      </c>
    </row>
    <row r="17" spans="1:6" ht="24" customHeight="1">
      <c r="A17" s="11" t="s">
        <v>46</v>
      </c>
      <c r="B17" s="36"/>
      <c r="D17" s="20">
        <v>-50608</v>
      </c>
      <c r="E17" s="20"/>
      <c r="F17" s="20">
        <v>-79701</v>
      </c>
    </row>
    <row r="18" spans="1:6" ht="24" customHeight="1">
      <c r="A18" s="42" t="s">
        <v>111</v>
      </c>
      <c r="B18" s="36"/>
      <c r="D18" s="23">
        <v>71539.009999999995</v>
      </c>
      <c r="E18" s="20"/>
      <c r="F18" s="23">
        <v>35746</v>
      </c>
    </row>
    <row r="19" spans="1:6" ht="24" customHeight="1">
      <c r="A19" s="11" t="s">
        <v>110</v>
      </c>
      <c r="B19" s="36"/>
      <c r="D19" s="20">
        <f>SUM(D8:D18)</f>
        <v>2832419.01</v>
      </c>
      <c r="E19" s="20"/>
      <c r="F19" s="20">
        <f>SUM(F8:F18)</f>
        <v>16737121</v>
      </c>
    </row>
    <row r="20" spans="1:6" ht="24" customHeight="1">
      <c r="A20" s="11" t="s">
        <v>88</v>
      </c>
      <c r="B20" s="36"/>
      <c r="D20" s="20"/>
      <c r="E20" s="20"/>
      <c r="F20" s="20"/>
    </row>
    <row r="21" spans="1:6" ht="24" customHeight="1">
      <c r="A21" s="11" t="s">
        <v>70</v>
      </c>
      <c r="B21" s="36"/>
      <c r="D21" s="20">
        <v>23842688</v>
      </c>
      <c r="E21" s="20"/>
      <c r="F21" s="20">
        <v>69975405</v>
      </c>
    </row>
    <row r="22" spans="1:6" ht="24" customHeight="1">
      <c r="A22" s="11" t="s">
        <v>47</v>
      </c>
      <c r="B22" s="36"/>
      <c r="D22" s="20">
        <v>-17188699</v>
      </c>
      <c r="E22" s="20"/>
      <c r="F22" s="20">
        <v>-73455.999999985099</v>
      </c>
    </row>
    <row r="23" spans="1:6" ht="24" customHeight="1">
      <c r="A23" s="16" t="s">
        <v>48</v>
      </c>
      <c r="B23" s="36"/>
      <c r="D23" s="20">
        <v>-1391</v>
      </c>
      <c r="E23" s="20"/>
      <c r="F23" s="20">
        <v>1164875</v>
      </c>
    </row>
    <row r="24" spans="1:6" ht="24" customHeight="1">
      <c r="A24" s="16" t="s">
        <v>130</v>
      </c>
      <c r="B24" s="36"/>
      <c r="D24" s="20">
        <v>885</v>
      </c>
      <c r="E24" s="20"/>
      <c r="F24" s="20">
        <v>0</v>
      </c>
    </row>
    <row r="25" spans="1:6" ht="24" customHeight="1">
      <c r="A25" s="11" t="s">
        <v>49</v>
      </c>
      <c r="B25" s="36"/>
      <c r="D25" s="20"/>
      <c r="E25" s="20"/>
      <c r="F25" s="20"/>
    </row>
    <row r="26" spans="1:6" ht="24" customHeight="1">
      <c r="A26" s="16" t="s">
        <v>71</v>
      </c>
      <c r="B26" s="36"/>
      <c r="D26" s="20">
        <v>24246054</v>
      </c>
      <c r="E26" s="20"/>
      <c r="F26" s="20">
        <v>-34341200</v>
      </c>
    </row>
    <row r="27" spans="1:6" ht="24" customHeight="1">
      <c r="A27" s="16" t="s">
        <v>131</v>
      </c>
      <c r="B27" s="36"/>
      <c r="D27" s="20">
        <v>4661496</v>
      </c>
      <c r="E27" s="20"/>
      <c r="F27" s="20">
        <v>-1517927</v>
      </c>
    </row>
    <row r="28" spans="1:6" ht="24" customHeight="1">
      <c r="A28" s="16" t="s">
        <v>50</v>
      </c>
      <c r="B28" s="36"/>
      <c r="D28" s="21">
        <v>-271049</v>
      </c>
      <c r="E28" s="21"/>
      <c r="F28" s="21">
        <v>1269881</v>
      </c>
    </row>
    <row r="29" spans="1:6" ht="24" customHeight="1">
      <c r="A29" s="16" t="s">
        <v>93</v>
      </c>
      <c r="B29" s="36"/>
      <c r="D29" s="23">
        <v>0</v>
      </c>
      <c r="E29" s="20"/>
      <c r="F29" s="23">
        <v>-393484</v>
      </c>
    </row>
    <row r="30" spans="1:6" ht="24" customHeight="1">
      <c r="A30" s="16" t="s">
        <v>103</v>
      </c>
      <c r="B30" s="36"/>
      <c r="D30" s="20">
        <f>SUM(D19:E28)</f>
        <v>38122403.009999998</v>
      </c>
      <c r="E30" s="20"/>
      <c r="F30" s="20">
        <f>SUM(F19:F29)</f>
        <v>52821215.000000015</v>
      </c>
    </row>
    <row r="31" spans="1:6" ht="24" customHeight="1">
      <c r="A31" s="41" t="s">
        <v>107</v>
      </c>
      <c r="B31" s="36"/>
      <c r="D31" s="20">
        <v>-71539.009999999995</v>
      </c>
      <c r="E31" s="20"/>
      <c r="F31" s="20">
        <v>-35746</v>
      </c>
    </row>
    <row r="32" spans="1:6" ht="24" customHeight="1">
      <c r="A32" s="16" t="s">
        <v>72</v>
      </c>
      <c r="B32" s="36"/>
      <c r="D32" s="23">
        <v>-894</v>
      </c>
      <c r="E32" s="20"/>
      <c r="F32" s="23">
        <v>-119575</v>
      </c>
    </row>
    <row r="33" spans="1:6" ht="24" customHeight="1">
      <c r="A33" s="18" t="s">
        <v>100</v>
      </c>
      <c r="B33" s="36"/>
      <c r="D33" s="23">
        <f>SUM(D30:D32)</f>
        <v>38049970</v>
      </c>
      <c r="E33" s="20"/>
      <c r="F33" s="23">
        <f>SUM(F30:F32)</f>
        <v>52665894.000000015</v>
      </c>
    </row>
    <row r="34" spans="1:6" ht="24" customHeight="1">
      <c r="B34" s="36"/>
      <c r="D34" s="24"/>
      <c r="E34" s="25"/>
      <c r="F34" s="24"/>
    </row>
    <row r="35" spans="1:6" ht="24" customHeight="1">
      <c r="A35" s="17" t="s">
        <v>12</v>
      </c>
      <c r="B35" s="36"/>
    </row>
    <row r="36" spans="1:6" s="28" customFormat="1" ht="24" customHeight="1">
      <c r="D36" s="29"/>
      <c r="E36" s="30"/>
      <c r="F36" s="9" t="s">
        <v>33</v>
      </c>
    </row>
    <row r="37" spans="1:6" s="7" customFormat="1" ht="24" customHeight="1">
      <c r="A37" s="4" t="s">
        <v>0</v>
      </c>
      <c r="B37" s="5"/>
      <c r="C37" s="6"/>
      <c r="D37" s="6"/>
      <c r="E37" s="6"/>
      <c r="F37" s="6"/>
    </row>
    <row r="38" spans="1:6" s="7" customFormat="1" ht="24" customHeight="1">
      <c r="A38" s="18" t="s">
        <v>51</v>
      </c>
      <c r="B38" s="5"/>
      <c r="C38" s="6"/>
      <c r="D38" s="6"/>
      <c r="E38" s="6"/>
      <c r="F38" s="6"/>
    </row>
    <row r="39" spans="1:6" s="7" customFormat="1" ht="24" customHeight="1">
      <c r="A39" s="4" t="s">
        <v>115</v>
      </c>
      <c r="B39" s="5"/>
      <c r="C39" s="6"/>
      <c r="D39" s="6"/>
      <c r="E39" s="6"/>
      <c r="F39" s="6"/>
    </row>
    <row r="40" spans="1:6" s="7" customFormat="1" ht="24" customHeight="1">
      <c r="B40" s="5"/>
      <c r="C40" s="6"/>
      <c r="D40" s="8"/>
      <c r="E40" s="6"/>
      <c r="F40" s="9" t="s">
        <v>2</v>
      </c>
    </row>
    <row r="41" spans="1:6" ht="24" customHeight="1">
      <c r="B41" s="12"/>
      <c r="C41" s="13"/>
      <c r="D41" s="31">
        <v>2565</v>
      </c>
      <c r="E41" s="32"/>
      <c r="F41" s="31">
        <v>2564</v>
      </c>
    </row>
    <row r="42" spans="1:6" ht="24" customHeight="1">
      <c r="A42" s="3" t="s">
        <v>63</v>
      </c>
      <c r="B42" s="36"/>
      <c r="D42" s="24"/>
      <c r="E42" s="25"/>
      <c r="F42" s="24"/>
    </row>
    <row r="43" spans="1:6" ht="24" customHeight="1">
      <c r="A43" s="27" t="s">
        <v>108</v>
      </c>
      <c r="B43" s="36"/>
      <c r="D43" s="21">
        <v>-1500649</v>
      </c>
      <c r="E43" s="21"/>
      <c r="F43" s="21">
        <v>-8303682.0000000168</v>
      </c>
    </row>
    <row r="44" spans="1:6" ht="24" customHeight="1">
      <c r="A44" s="27" t="s">
        <v>84</v>
      </c>
      <c r="B44" s="36"/>
      <c r="D44" s="21">
        <v>0</v>
      </c>
      <c r="E44" s="21"/>
      <c r="F44" s="21">
        <v>13084</v>
      </c>
    </row>
    <row r="45" spans="1:6" ht="24" customHeight="1">
      <c r="A45" s="27" t="s">
        <v>94</v>
      </c>
      <c r="B45" s="36"/>
      <c r="D45" s="21">
        <v>2557</v>
      </c>
      <c r="E45" s="21"/>
      <c r="F45" s="21">
        <v>5832</v>
      </c>
    </row>
    <row r="46" spans="1:6" ht="24" customHeight="1">
      <c r="A46" s="3" t="s">
        <v>92</v>
      </c>
      <c r="B46" s="36"/>
      <c r="D46" s="22">
        <f>SUM(D43:D45)</f>
        <v>-1498092</v>
      </c>
      <c r="E46" s="20"/>
      <c r="F46" s="22">
        <f>SUM(F43:F45)</f>
        <v>-8284766.0000000168</v>
      </c>
    </row>
    <row r="47" spans="1:6" ht="24" customHeight="1">
      <c r="A47" s="3" t="s">
        <v>89</v>
      </c>
      <c r="B47" s="36"/>
      <c r="D47" s="20"/>
      <c r="E47" s="20"/>
      <c r="F47" s="20"/>
    </row>
    <row r="48" spans="1:6" ht="24" customHeight="1">
      <c r="A48" s="11" t="s">
        <v>99</v>
      </c>
      <c r="B48" s="36"/>
      <c r="D48" s="20">
        <v>-553811</v>
      </c>
      <c r="E48" s="20"/>
      <c r="F48" s="20">
        <v>-390254</v>
      </c>
    </row>
    <row r="49" spans="1:6" ht="24" customHeight="1">
      <c r="A49" s="3" t="s">
        <v>52</v>
      </c>
      <c r="B49" s="36"/>
      <c r="D49" s="22">
        <f>SUM(D48:D48)</f>
        <v>-553811</v>
      </c>
      <c r="E49" s="20"/>
      <c r="F49" s="22">
        <f>SUM(F48:F48)</f>
        <v>-390254</v>
      </c>
    </row>
    <row r="50" spans="1:6" ht="24" customHeight="1">
      <c r="A50" s="3" t="s">
        <v>132</v>
      </c>
      <c r="B50" s="36"/>
      <c r="D50" s="21">
        <f>SUM(D49,D46,D33)</f>
        <v>35998067</v>
      </c>
      <c r="E50" s="20"/>
      <c r="F50" s="21">
        <f>SUM(F49,F46,F33)</f>
        <v>43990874</v>
      </c>
    </row>
    <row r="51" spans="1:6" ht="24" customHeight="1">
      <c r="A51" s="18" t="s">
        <v>53</v>
      </c>
      <c r="B51" s="36"/>
      <c r="D51" s="23">
        <f>BS!G11</f>
        <v>74856494</v>
      </c>
      <c r="E51" s="20"/>
      <c r="F51" s="97">
        <v>142246712</v>
      </c>
    </row>
    <row r="52" spans="1:6" ht="24" customHeight="1" thickBot="1">
      <c r="A52" s="4" t="s">
        <v>54</v>
      </c>
      <c r="B52" s="36"/>
      <c r="D52" s="34">
        <f>SUM(D50:D51)</f>
        <v>110854561</v>
      </c>
      <c r="E52" s="20"/>
      <c r="F52" s="34">
        <f>SUM(F50:F51)</f>
        <v>186237586</v>
      </c>
    </row>
    <row r="53" spans="1:6" ht="24" customHeight="1" thickTop="1">
      <c r="A53" s="4"/>
      <c r="B53" s="36"/>
      <c r="D53" s="39">
        <f>D52-BS!E11</f>
        <v>0</v>
      </c>
      <c r="E53" s="20"/>
      <c r="F53" s="20"/>
    </row>
    <row r="54" spans="1:6" ht="24" customHeight="1">
      <c r="A54" s="98" t="s">
        <v>73</v>
      </c>
      <c r="B54" s="36"/>
      <c r="D54" s="20"/>
      <c r="E54" s="20"/>
      <c r="F54" s="20"/>
    </row>
    <row r="55" spans="1:6" ht="24" customHeight="1">
      <c r="A55" s="16" t="s">
        <v>74</v>
      </c>
      <c r="B55" s="36"/>
      <c r="D55" s="20"/>
      <c r="E55" s="20"/>
      <c r="F55" s="20"/>
    </row>
    <row r="56" spans="1:6" ht="24" customHeight="1">
      <c r="A56" s="41" t="s">
        <v>109</v>
      </c>
      <c r="B56" s="36"/>
      <c r="D56" s="20">
        <v>1071255</v>
      </c>
      <c r="E56" s="20"/>
      <c r="F56" s="20">
        <v>0</v>
      </c>
    </row>
    <row r="57" spans="1:6" ht="24" customHeight="1">
      <c r="A57" s="16"/>
      <c r="B57" s="36"/>
      <c r="D57" s="20"/>
      <c r="E57" s="20"/>
      <c r="F57" s="20"/>
    </row>
    <row r="58" spans="1:6" ht="24" customHeight="1">
      <c r="A58" s="17" t="s">
        <v>12</v>
      </c>
      <c r="B58" s="36"/>
    </row>
  </sheetData>
  <printOptions horizontalCentered="1"/>
  <pageMargins left="0.82" right="0.31496062992126" top="0.78740157480314998" bottom="0.19" header="0.31496062992126" footer="0.31496062992126"/>
  <pageSetup paperSize="9" scale="90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Keatsuda Twonthai</cp:lastModifiedBy>
  <cp:lastPrinted>2022-04-25T08:41:43Z</cp:lastPrinted>
  <dcterms:created xsi:type="dcterms:W3CDTF">2011-05-02T09:09:37Z</dcterms:created>
  <dcterms:modified xsi:type="dcterms:W3CDTF">2022-04-25T10:03:00Z</dcterms:modified>
</cp:coreProperties>
</file>