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2021-07-20 recovery\SET\FS 2021-Q2\"/>
    </mc:Choice>
  </mc:AlternateContent>
  <xr:revisionPtr revIDLastSave="0" documentId="8_{FCC20980-1B10-4A36-A15B-9B74BC087BE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S" sheetId="5" r:id="rId1"/>
    <sheet name="PL&amp;CF" sheetId="4" r:id="rId2"/>
    <sheet name="CE" sheetId="2" r:id="rId3"/>
  </sheets>
  <definedNames>
    <definedName name="_xlnm.Print_Area" localSheetId="0">BS!$A$1:$G$65</definedName>
    <definedName name="_xlnm.Print_Area" localSheetId="2">CE!$A$1:$J$20</definedName>
    <definedName name="_xlnm.Print_Area" localSheetId="1">'PL&amp;CF'!$A$1:$G$119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8" i="4" l="1"/>
  <c r="G104" i="4"/>
  <c r="G44" i="4"/>
  <c r="G45" i="4" s="1"/>
  <c r="G40" i="4"/>
  <c r="G16" i="4"/>
  <c r="G11" i="4"/>
  <c r="G17" i="4" l="1"/>
  <c r="G19" i="4" s="1"/>
  <c r="G21" i="4" s="1"/>
  <c r="G23" i="4" s="1"/>
  <c r="G46" i="4"/>
  <c r="G48" i="4" s="1"/>
  <c r="G50" i="4" s="1"/>
  <c r="B18" i="2" l="1"/>
  <c r="E108" i="4"/>
  <c r="G56" i="5" l="1"/>
  <c r="G55" i="5"/>
  <c r="G45" i="5"/>
  <c r="E45" i="5"/>
  <c r="G41" i="5"/>
  <c r="E41" i="5"/>
  <c r="G22" i="5"/>
  <c r="E22" i="5"/>
  <c r="G16" i="5"/>
  <c r="E16" i="5"/>
  <c r="G23" i="5" l="1"/>
  <c r="G46" i="5"/>
  <c r="G57" i="5"/>
  <c r="E46" i="5"/>
  <c r="E23" i="5"/>
  <c r="G58" i="5" l="1"/>
  <c r="E11" i="4"/>
  <c r="E104" i="4" l="1"/>
  <c r="E16" i="4"/>
  <c r="E17" i="4" s="1"/>
  <c r="E19" i="4" s="1"/>
  <c r="E21" i="4" s="1"/>
  <c r="E23" i="4" s="1"/>
  <c r="E26" i="4" l="1"/>
  <c r="J17" i="2" l="1"/>
  <c r="J15" i="2"/>
  <c r="J12" i="2"/>
  <c r="J10" i="2"/>
  <c r="B13" i="2"/>
  <c r="E45" i="4"/>
  <c r="E40" i="4"/>
  <c r="G26" i="4" l="1"/>
  <c r="G52" i="4"/>
  <c r="G55" i="4" s="1"/>
  <c r="J11" i="2"/>
  <c r="J13" i="2" s="1"/>
  <c r="E46" i="4"/>
  <c r="E48" i="4" s="1"/>
  <c r="E50" i="4" s="1"/>
  <c r="E52" i="4" l="1"/>
  <c r="E55" i="4" s="1"/>
  <c r="H16" i="2"/>
  <c r="J16" i="2" s="1"/>
  <c r="J18" i="2" s="1"/>
  <c r="G66" i="4"/>
  <c r="G79" i="4" s="1"/>
  <c r="G87" i="4" s="1"/>
  <c r="D18" i="2"/>
  <c r="F18" i="2"/>
  <c r="E55" i="5" s="1"/>
  <c r="H13" i="2" l="1"/>
  <c r="F13" i="2"/>
  <c r="D13" i="2"/>
  <c r="E66" i="4" l="1"/>
  <c r="E79" i="4" s="1"/>
  <c r="E87" i="4" s="1"/>
  <c r="H18" i="2" l="1"/>
  <c r="E56" i="5" l="1"/>
  <c r="E57" i="5" s="1"/>
  <c r="E58" i="5" s="1"/>
  <c r="E91" i="4" l="1"/>
  <c r="E109" i="4" s="1"/>
  <c r="E112" i="4" s="1"/>
  <c r="G91" i="4"/>
  <c r="G109" i="4" s="1"/>
  <c r="G112" i="4" s="1"/>
</calcChain>
</file>

<file path=xl/sharedStrings.xml><?xml version="1.0" encoding="utf-8"?>
<sst xmlns="http://schemas.openxmlformats.org/spreadsheetml/2006/main" count="198" uniqueCount="138">
  <si>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</si>
  <si>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</si>
  <si>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</si>
  <si>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</si>
  <si>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</si>
  <si>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</si>
  <si>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</si>
  <si>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</si>
  <si>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Other current assets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</si>
  <si>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</si>
  <si>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</si>
  <si>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</si>
  <si>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</si>
  <si>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</si>
  <si>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</si>
  <si>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</si>
  <si>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</si>
  <si>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</si>
  <si>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</si>
  <si>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</si>
  <si>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</si>
  <si>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</si>
  <si>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</si>
  <si>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</si>
  <si>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</si>
  <si>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</si>
  <si>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</si>
  <si>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</si>
  <si>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</si>
  <si>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</si>
  <si>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</si>
  <si>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</si>
  <si>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</si>
  <si>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</si>
  <si>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</si>
  <si>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</si>
  <si>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</si>
  <si>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</si>
  <si>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</si>
  <si>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</si>
  <si>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</si>
  <si>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</si>
  <si>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</si>
  <si>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>Operating assets (increase) decrease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</si>
  <si>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</si>
  <si>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</si>
  <si>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</si>
  <si>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</si>
  <si>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</si>
  <si>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</si>
  <si>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</si>
  <si>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</si>
  <si>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</si>
  <si>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</si>
  <si>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</si>
  <si>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</si>
  <si>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</si>
  <si>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</si>
  <si>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</si>
  <si>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</si>
  <si>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>Other comprehensive income for the period</t>
  </si>
  <si>
    <t>Total comprehensive income for the period</t>
  </si>
  <si>
    <t>share capital</t>
  </si>
  <si>
    <t>Cash flows from (used in) investing activities</t>
  </si>
  <si>
    <t>Cash flows from (used in) operating activities</t>
  </si>
  <si>
    <t>Cash flows from (used in) financing activities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</si>
  <si>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</si>
  <si>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</si>
  <si>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</si>
  <si>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</si>
  <si>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</si>
  <si>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</si>
  <si>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Trade and other payables</t>
  </si>
  <si>
    <t xml:space="preserve">   Trade and other receivables</t>
  </si>
  <si>
    <t xml:space="preserve"> paid-up</t>
  </si>
  <si>
    <t>Non-cash transactions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</si>
  <si>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</si>
  <si>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</si>
  <si>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</si>
  <si>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</si>
  <si>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</si>
  <si>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>Cash flow statement</t>
  </si>
  <si>
    <t>Cash flow statement (continued)</t>
  </si>
  <si>
    <t>Statement of changes in shareholders' equity</t>
  </si>
  <si>
    <t xml:space="preserve">      121,500,000 ordinary shares of Baht 1 each </t>
  </si>
  <si>
    <t>Intangible assets - computer software</t>
  </si>
  <si>
    <t xml:space="preserve">   Trade and other payables </t>
  </si>
  <si>
    <t>Dividend paid</t>
  </si>
  <si>
    <t>Deferred tax assets</t>
  </si>
  <si>
    <t>Cost of sales and services</t>
  </si>
  <si>
    <t xml:space="preserve">   Cash paid for corporate income tax</t>
  </si>
  <si>
    <t>Net decrease in cash and cash equivalents</t>
  </si>
  <si>
    <t xml:space="preserve">   Issued and fully paid-up</t>
  </si>
  <si>
    <t>Sales and service income</t>
  </si>
  <si>
    <t>Selling and distribution expenses</t>
  </si>
  <si>
    <t xml:space="preserve">   net cash provided by (paid from) operating activities</t>
  </si>
  <si>
    <t>Supplemental cash flow information</t>
  </si>
  <si>
    <t>Profit for the period</t>
  </si>
  <si>
    <t>Basic earnings per share</t>
  </si>
  <si>
    <t xml:space="preserve">   Reduce cost of inventory to net realisable value</t>
  </si>
  <si>
    <t>Net cash flows used in investing activities</t>
  </si>
  <si>
    <t>Unrealised exchange gains (losses) for cash and cash equivalents</t>
  </si>
  <si>
    <t>Income tax expenses</t>
  </si>
  <si>
    <t>Balance as at 1 January 2020</t>
  </si>
  <si>
    <t>Balance as at 30 June 2020</t>
  </si>
  <si>
    <t>Other non-current financial assets</t>
  </si>
  <si>
    <t>Income tax payable</t>
  </si>
  <si>
    <t>Long-term lease liabilities, net of current portion</t>
  </si>
  <si>
    <t>Profit from operating activities</t>
  </si>
  <si>
    <t>Profit before income tax</t>
  </si>
  <si>
    <t xml:space="preserve">Profit before income tax </t>
  </si>
  <si>
    <t>Profit before tax</t>
  </si>
  <si>
    <t xml:space="preserve">Adjustments to reconcile profit before tax to </t>
  </si>
  <si>
    <t xml:space="preserve">Profit from operating activities before  </t>
  </si>
  <si>
    <t xml:space="preserve">   Cash paid for provision for long-term employee benefits</t>
  </si>
  <si>
    <t>Cash received from sales of machinery and equipment</t>
  </si>
  <si>
    <t>Cash received from interest income</t>
  </si>
  <si>
    <t>Payment of lease liabilities</t>
  </si>
  <si>
    <t>For the six-month period ended 30 June 2021</t>
  </si>
  <si>
    <t>Balance as at 1 January 2021</t>
  </si>
  <si>
    <t>Balance as at 30 June 2021</t>
  </si>
  <si>
    <t>For the three-month period ended 30 June 2021</t>
  </si>
  <si>
    <t>As at 30 June 2021</t>
  </si>
  <si>
    <t>30 June 2021</t>
  </si>
  <si>
    <t>31 December 2020</t>
  </si>
  <si>
    <t>Other current financial assets - fixed deposit</t>
  </si>
  <si>
    <t>Current portion of lease liabilities</t>
  </si>
  <si>
    <t>Other current financial liabilities - forward contracts</t>
  </si>
  <si>
    <t>Dividend paid (Note 9)</t>
  </si>
  <si>
    <t xml:space="preserve">   Reversal of expected credit loss</t>
  </si>
  <si>
    <t>Net cash flows from operating activities</t>
  </si>
  <si>
    <t>Cash flows from operating activities</t>
  </si>
  <si>
    <t xml:space="preserve">   Loss on fair value adjustments of forward contract</t>
  </si>
  <si>
    <t xml:space="preserve">   Losses (gains) on sales of machinery and equipment</t>
  </si>
  <si>
    <t xml:space="preserve">   Unrealised exchange losses (gains)</t>
  </si>
  <si>
    <t>Cash paid for improvements of plant, machinery and equipment</t>
  </si>
  <si>
    <t xml:space="preserve">   Accounts payable on asset acquisition</t>
  </si>
  <si>
    <t xml:space="preserve">   Assets under lease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</si>
</sst>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_-* #,##0.00\ _€_-;\-* #,##0.00\ _€_-;_-* &quot;-&quot;??\ _€_-;_-@_-"/>
  </numFmts>
  <fonts count="1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  <font>
      <sz val="10"/>
      <name val="Arial"/>
      <family val="2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2"/>
      <name val="Tms Rmn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8" fontId="8" fillId="0" borderId="0" applyFont="0" applyFill="0" applyBorder="0" applyAlignment="0" applyProtection="0"/>
    <xf numFmtId="0" fontId="9" fillId="0" borderId="0">
      <alignment vertical="center"/>
    </xf>
    <xf numFmtId="0" fontId="10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7">
    <xf numFmtId="0" fontId="0" fillId="0" borderId="0" xfId="0"/>
    <xf numFmtId="0" fontId="3" fillId="2" borderId="0" xfId="0" applyFont="1" applyFill="1" applyAlignment="1"/>
    <xf numFmtId="166" fontId="4" fillId="0" borderId="0" xfId="0" applyNumberFormat="1" applyFont="1" applyFill="1" applyAlignment="1">
      <alignment horizontal="left"/>
    </xf>
    <xf numFmtId="166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/>
    <xf numFmtId="166" fontId="4" fillId="2" borderId="0" xfId="0" applyNumberFormat="1" applyFont="1" applyFill="1" applyAlignment="1"/>
    <xf numFmtId="166" fontId="4" fillId="0" borderId="0" xfId="0" applyNumberFormat="1" applyFont="1" applyFill="1" applyAlignment="1"/>
    <xf numFmtId="39" fontId="4" fillId="0" borderId="0" xfId="0" applyNumberFormat="1" applyFont="1" applyAlignment="1"/>
    <xf numFmtId="0" fontId="6" fillId="2" borderId="0" xfId="0" applyNumberFormat="1" applyFont="1" applyFill="1" applyAlignment="1">
      <alignment horizontal="center"/>
    </xf>
    <xf numFmtId="0" fontId="4" fillId="2" borderId="0" xfId="0" applyFont="1" applyFill="1" applyAlignment="1"/>
    <xf numFmtId="166" fontId="4" fillId="2" borderId="0" xfId="0" quotePrefix="1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6" fontId="4" fillId="0" borderId="0" xfId="0" quotePrefix="1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166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right"/>
    </xf>
    <xf numFmtId="39" fontId="4" fillId="0" borderId="0" xfId="0" applyNumberFormat="1" applyFont="1" applyAlignment="1" applyProtection="1">
      <alignment horizontal="center"/>
    </xf>
    <xf numFmtId="39" fontId="5" fillId="0" borderId="0" xfId="0" applyNumberFormat="1" applyFont="1" applyAlignment="1" applyProtection="1">
      <alignment horizontal="center"/>
    </xf>
    <xf numFmtId="0" fontId="4" fillId="0" borderId="0" xfId="1" quotePrefix="1" applyNumberFormat="1" applyFont="1" applyAlignment="1" applyProtection="1">
      <alignment horizontal="center"/>
    </xf>
    <xf numFmtId="0" fontId="4" fillId="0" borderId="0" xfId="0" applyFont="1" applyFill="1" applyAlignment="1"/>
    <xf numFmtId="0" fontId="6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6" fontId="4" fillId="0" borderId="0" xfId="0" quotePrefix="1" applyNumberFormat="1" applyFont="1" applyFill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/>
    <xf numFmtId="166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166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166" fontId="4" fillId="0" borderId="0" xfId="2" applyNumberFormat="1" applyFont="1" applyAlignment="1"/>
    <xf numFmtId="37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166" fontId="4" fillId="0" borderId="0" xfId="3" applyNumberFormat="1" applyFont="1" applyAlignment="1">
      <alignment horizontal="center"/>
    </xf>
    <xf numFmtId="0" fontId="3" fillId="0" borderId="0" xfId="2" applyNumberFormat="1" applyFont="1" applyAlignment="1"/>
    <xf numFmtId="164" fontId="4" fillId="0" borderId="0" xfId="2" applyNumberFormat="1" applyFon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4" fillId="0" borderId="0" xfId="2" applyNumberFormat="1" applyFont="1" applyAlignment="1"/>
    <xf numFmtId="164" fontId="4" fillId="0" borderId="3" xfId="2" applyNumberFormat="1" applyFont="1" applyBorder="1" applyAlignment="1">
      <alignment horizontal="center"/>
    </xf>
    <xf numFmtId="164" fontId="4" fillId="0" borderId="0" xfId="2" applyNumberFormat="1" applyFont="1" applyAlignment="1"/>
    <xf numFmtId="0" fontId="6" fillId="0" borderId="0" xfId="3" applyNumberFormat="1" applyFont="1" applyAlignment="1">
      <alignment horizontal="center"/>
    </xf>
    <xf numFmtId="164" fontId="4" fillId="0" borderId="0" xfId="3" applyNumberFormat="1" applyFont="1" applyBorder="1" applyAlignment="1">
      <alignment horizontal="right"/>
    </xf>
    <xf numFmtId="37" fontId="3" fillId="0" borderId="0" xfId="3" applyNumberFormat="1" applyFont="1" applyAlignment="1"/>
    <xf numFmtId="37" fontId="4" fillId="0" borderId="0" xfId="3" applyNumberFormat="1" applyFont="1" applyAlignment="1"/>
    <xf numFmtId="164" fontId="4" fillId="0" borderId="0" xfId="3" applyNumberFormat="1" applyFont="1" applyAlignment="1">
      <alignment horizontal="right"/>
    </xf>
    <xf numFmtId="167" fontId="4" fillId="2" borderId="4" xfId="0" applyNumberFormat="1" applyFont="1" applyFill="1" applyBorder="1" applyAlignment="1">
      <alignment horizontal="center"/>
    </xf>
    <xf numFmtId="39" fontId="3" fillId="0" borderId="0" xfId="0" applyNumberFormat="1" applyFont="1" applyAlignment="1" applyProtection="1">
      <alignment horizontal="lef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/>
    <xf numFmtId="164" fontId="4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0" xfId="2" applyFont="1" applyAlignment="1"/>
    <xf numFmtId="165" fontId="4" fillId="2" borderId="4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/>
    </xf>
    <xf numFmtId="164" fontId="4" fillId="0" borderId="0" xfId="2" quotePrefix="1" applyNumberFormat="1" applyFont="1" applyBorder="1" applyAlignment="1">
      <alignment horizontal="center"/>
    </xf>
    <xf numFmtId="166" fontId="4" fillId="0" borderId="0" xfId="2" applyNumberFormat="1" applyFont="1" applyBorder="1" applyAlignment="1"/>
    <xf numFmtId="164" fontId="4" fillId="0" borderId="0" xfId="2" applyNumberFormat="1" applyFont="1" applyBorder="1" applyAlignment="1"/>
    <xf numFmtId="0" fontId="4" fillId="0" borderId="0" xfId="2" applyFont="1" applyBorder="1" applyAlignment="1"/>
    <xf numFmtId="0" fontId="3" fillId="0" borderId="0" xfId="0" applyFont="1"/>
    <xf numFmtId="166" fontId="4" fillId="0" borderId="0" xfId="0" quotePrefix="1" applyNumberFormat="1" applyFont="1"/>
    <xf numFmtId="0" fontId="4" fillId="0" borderId="0" xfId="0" applyFont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15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37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166" fontId="6" fillId="0" borderId="0" xfId="0" applyNumberFormat="1" applyFont="1"/>
    <xf numFmtId="164" fontId="6" fillId="0" borderId="0" xfId="0" applyNumberFormat="1" applyFont="1"/>
    <xf numFmtId="164" fontId="4" fillId="0" borderId="1" xfId="0" applyNumberFormat="1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0" xfId="0" quotePrefix="1" applyFont="1"/>
    <xf numFmtId="164" fontId="4" fillId="0" borderId="4" xfId="0" applyNumberFormat="1" applyFont="1" applyBorder="1"/>
    <xf numFmtId="0" fontId="4" fillId="0" borderId="0" xfId="0" quotePrefix="1" applyFont="1" applyAlignment="1">
      <alignment horizontal="center"/>
    </xf>
    <xf numFmtId="0" fontId="4" fillId="0" borderId="5" xfId="0" applyFont="1" applyBorder="1"/>
    <xf numFmtId="166" fontId="4" fillId="0" borderId="1" xfId="2" applyNumberFormat="1" applyFont="1" applyBorder="1" applyAlignment="1">
      <alignment horizontal="center"/>
    </xf>
    <xf numFmtId="37" fontId="3" fillId="0" borderId="0" xfId="2" applyNumberFormat="1" applyFont="1" applyAlignment="1">
      <alignment horizontal="left"/>
    </xf>
    <xf numFmtId="38" fontId="4" fillId="0" borderId="0" xfId="2" applyNumberFormat="1" applyFont="1" applyAlignment="1">
      <alignment horizontal="right"/>
    </xf>
    <xf numFmtId="166" fontId="4" fillId="0" borderId="1" xfId="2" applyNumberFormat="1" applyFont="1" applyBorder="1" applyAlignment="1">
      <alignment horizontal="center"/>
    </xf>
  </cellXfs>
  <cellStyles count="52">
    <cellStyle name="Comma" xfId="1" builtinId="3"/>
    <cellStyle name="Comma 10" xfId="8" xr:uid="{445D29B4-028D-4289-B588-FF893518005E}"/>
    <cellStyle name="Comma 2" xfId="11" xr:uid="{305C0826-A623-404B-A21C-B1942CC2E4F6}"/>
    <cellStyle name="Comma 2 2" xfId="37" xr:uid="{AC740F30-92C2-46CF-89BD-D29795333EC1}"/>
    <cellStyle name="Comma 3" xfId="12" xr:uid="{8205AC5A-A587-451E-A1CD-602C4A66F5FD}"/>
    <cellStyle name="Comma 3 2" xfId="40" xr:uid="{DB3BCC3F-AB17-4399-A3EC-F64B30B4218C}"/>
    <cellStyle name="Comma 4" xfId="23" xr:uid="{537B76ED-CDE7-49AF-BD5F-2B2A9170C390}"/>
    <cellStyle name="Comma 4 2" xfId="42" xr:uid="{A7AF5933-B90C-43B4-8132-29A3D13558F9}"/>
    <cellStyle name="Comma 5" xfId="27" xr:uid="{12793DB9-9FD7-4A15-A282-FEB9E6E10EAF}"/>
    <cellStyle name="Comma 6" xfId="29" xr:uid="{39E36DB1-B6BE-49C6-8971-2B150AEA411D}"/>
    <cellStyle name="Comma 7" xfId="35" xr:uid="{633248E4-8F88-42D8-9EE1-03D3EA061BEE}"/>
    <cellStyle name="Comma 8" xfId="46" xr:uid="{95FC6570-5877-4C95-9A0E-E9204EA6EE8A}"/>
    <cellStyle name="Comma 9" xfId="49" xr:uid="{22F9B257-EA18-48CE-B50B-3F2C8C67DC51}"/>
    <cellStyle name="E&amp;Y House" xfId="10" xr:uid="{5BEBE046-A3D1-4FE1-B2AD-9636EBCF91C6}"/>
    <cellStyle name="E&amp;Y House 2" xfId="13" xr:uid="{B252262B-D770-4A62-916C-3CE8231F17D4}"/>
    <cellStyle name="E&amp;Y House 3" xfId="22" xr:uid="{A2BBD74C-FBE3-43F5-BA85-CC81555B3FC1}"/>
    <cellStyle name="Hyperlink 2" xfId="14" xr:uid="{C3244C3F-87F6-493C-8970-FA36D0BEDADE}"/>
    <cellStyle name="Normal" xfId="0" builtinId="0"/>
    <cellStyle name="Normal 10" xfId="34" xr:uid="{71BD05BF-2B01-443D-8B96-D385A9C9446A}"/>
    <cellStyle name="Normal 11" xfId="45" xr:uid="{247D41D5-058E-4D11-9D67-54B9748532C5}"/>
    <cellStyle name="Normal 12" xfId="47" xr:uid="{E69ECCB9-4E2C-4650-9A47-605274862B0C}"/>
    <cellStyle name="Normal 13" xfId="48" xr:uid="{F6579EAC-8DB4-4459-9994-06E66D43A9FF}"/>
    <cellStyle name="Normal 14" xfId="51" xr:uid="{F60EAF89-1627-4D73-8F98-D668A3A0F68D}"/>
    <cellStyle name="Normal 15" xfId="7" xr:uid="{A75FDEE5-4016-4E54-AD57-F99410E625BB}"/>
    <cellStyle name="Normal 16" xfId="4" xr:uid="{C72B1639-A053-47F8-8EE1-B397C9225D12}"/>
    <cellStyle name="Normal 2" xfId="2" xr:uid="{00000000-0005-0000-0000-000002000000}"/>
    <cellStyle name="Normal 2 2" xfId="15" xr:uid="{A88406C3-2636-49F2-A430-074EECD31976}"/>
    <cellStyle name="Normal 2 3" xfId="9" xr:uid="{292BF5D0-CA15-477D-800C-AD1C88CE3EE2}"/>
    <cellStyle name="Normal 3" xfId="3" xr:uid="{00000000-0005-0000-0000-000003000000}"/>
    <cellStyle name="Normal 3 2" xfId="39" xr:uid="{C697D954-2E77-412D-B59B-D4432DFA5C82}"/>
    <cellStyle name="Normal 3 3" xfId="30" xr:uid="{55A8A44B-7EAA-4DBD-9544-1C3C461D3AD1}"/>
    <cellStyle name="Normal 3 4" xfId="5" xr:uid="{AAD31835-70F3-4DA3-9DB2-30BD7B63514E}"/>
    <cellStyle name="Normal 4" xfId="6" xr:uid="{94222D57-840E-4E5F-A4A7-D18697E27D0E}"/>
    <cellStyle name="Normal 4 2" xfId="44" xr:uid="{4BE9AB8F-56C9-496C-A85A-CDAD7B4C3584}"/>
    <cellStyle name="Normal 4 3" xfId="31" xr:uid="{16E7C4CB-9005-4955-B8BC-0AB768345B58}"/>
    <cellStyle name="Normal 5" xfId="16" xr:uid="{F89EF8C1-7B42-4CDF-8FB8-FBB4124D5A3B}"/>
    <cellStyle name="Normal 5 2" xfId="38" xr:uid="{4F7FCB8F-5D68-4EE3-BE09-AB77A38B4DE8}"/>
    <cellStyle name="Normal 6" xfId="17" xr:uid="{F42D2416-E77E-4DCD-B683-C1ACFDCA5485}"/>
    <cellStyle name="Normal 7" xfId="25" xr:uid="{8D9CA4C5-790B-4CF1-B5EE-C5AA3D2B54AA}"/>
    <cellStyle name="Normal 8" xfId="26" xr:uid="{7E1F6091-9786-4E7E-8641-C41C446BC744}"/>
    <cellStyle name="Normal 9" xfId="28" xr:uid="{FFEB2575-D3E1-46A8-984F-381EE0C1610B}"/>
    <cellStyle name="Percent 2" xfId="18" xr:uid="{F9C58176-A7B4-4A0B-9FE2-BCCD59752EB6}"/>
    <cellStyle name="Percent 2 3" xfId="19" xr:uid="{BFB868D3-DD85-41E1-A6EC-2F90D81533F0}"/>
    <cellStyle name="Percent 3" xfId="20" xr:uid="{ED503093-A69E-41B5-82F6-F89134C62657}"/>
    <cellStyle name="Percent 3 2" xfId="41" xr:uid="{803E596F-543F-44A3-B80A-F682B5AE03FC}"/>
    <cellStyle name="Percent 3 3" xfId="32" xr:uid="{0446E439-D901-48E0-9DBA-42E4C1F4D9CD}"/>
    <cellStyle name="Percent 4" xfId="21" xr:uid="{6DBFE0F2-6D7B-41E5-A084-FEA97F4EAA76}"/>
    <cellStyle name="Percent 4 2" xfId="43" xr:uid="{9155C780-55FD-47C2-9FF0-A6156E4A06CA}"/>
    <cellStyle name="Percent 4 3" xfId="33" xr:uid="{37DB82B7-B8DD-4249-8379-B5859A822B2D}"/>
    <cellStyle name="Percent 5" xfId="24" xr:uid="{7E5336E1-68A6-4C36-87A8-92EB7B2909AB}"/>
    <cellStyle name="Percent 6" xfId="36" xr:uid="{89E1B6B7-CD18-4077-95FD-4B87767DB7FC}"/>
    <cellStyle name="Percent 7" xfId="50" xr:uid="{0F09C08F-CD5B-4350-A744-89BE7A208722}"/>
  </cellStyles>
  <dxfs count="0"/>
  <tableStyles count="1" defaultTableStyle="TableStyleMedium9" defaultPivotStyle="PivotStyleLight16">
    <tableStyle name="Invisible" pivot="0" table="0" count="0" xr9:uid="{62C9774D-375C-4F72-BD2D-AC2951381C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view="pageBreakPreview" zoomScale="70" zoomScaleNormal="70" zoomScaleSheetLayoutView="70" workbookViewId="0"/>
  </sheetViews>
  <sheetFormatPr defaultColWidth="10.54296875" defaultRowHeight="24" customHeight="1"/>
  <cols>
    <col min="1" max="1" width="52" style="93" customWidth="1"/>
    <col min="2" max="2" width="1.453125" style="81" customWidth="1"/>
    <col min="3" max="3" width="11.1796875" style="80" customWidth="1"/>
    <col min="4" max="4" width="1.453125" style="81" customWidth="1"/>
    <col min="5" max="5" width="18.54296875" style="81" customWidth="1"/>
    <col min="6" max="6" width="1.453125" style="81" customWidth="1"/>
    <col min="7" max="7" width="18.54296875" style="81" customWidth="1"/>
    <col min="8" max="8" width="0.54296875" style="81" customWidth="1"/>
    <col min="9" max="16384" width="10.54296875" style="81"/>
  </cols>
  <sheetData>
    <row r="1" spans="1:7" ht="24" customHeight="1">
      <c r="A1" s="78" t="s">
        <v>0</v>
      </c>
      <c r="B1" s="79"/>
    </row>
    <row r="2" spans="1:7" ht="24" customHeight="1">
      <c r="A2" s="78" t="s">
        <v>77</v>
      </c>
    </row>
    <row r="3" spans="1:7" ht="24" customHeight="1">
      <c r="A3" s="78" t="s">
        <v>122</v>
      </c>
    </row>
    <row r="4" spans="1:7" ht="24" customHeight="1">
      <c r="A4" s="82"/>
      <c r="B4" s="82"/>
      <c r="D4" s="82"/>
      <c r="E4" s="83"/>
      <c r="F4" s="83"/>
      <c r="G4" s="84" t="s">
        <v>1</v>
      </c>
    </row>
    <row r="5" spans="1:7" ht="24" customHeight="1">
      <c r="A5" s="82"/>
      <c r="B5" s="82"/>
      <c r="D5" s="82"/>
      <c r="E5" s="82" t="s">
        <v>76</v>
      </c>
      <c r="F5" s="82"/>
      <c r="G5" s="82" t="s">
        <v>76</v>
      </c>
    </row>
    <row r="6" spans="1:7" ht="24" customHeight="1">
      <c r="A6" s="80"/>
      <c r="B6" s="82"/>
      <c r="C6" s="85" t="s">
        <v>2</v>
      </c>
      <c r="D6" s="82"/>
      <c r="E6" s="86" t="s">
        <v>123</v>
      </c>
      <c r="F6" s="87"/>
      <c r="G6" s="88" t="s">
        <v>124</v>
      </c>
    </row>
    <row r="7" spans="1:7" ht="24" customHeight="1">
      <c r="A7" s="80"/>
      <c r="B7" s="82"/>
      <c r="C7" s="85"/>
      <c r="D7" s="82"/>
      <c r="E7" s="89" t="s">
        <v>3</v>
      </c>
      <c r="F7" s="89"/>
      <c r="G7" s="90" t="s">
        <v>78</v>
      </c>
    </row>
    <row r="8" spans="1:7" ht="24" customHeight="1">
      <c r="A8" s="80"/>
      <c r="B8" s="82"/>
      <c r="C8" s="85"/>
      <c r="D8" s="82"/>
      <c r="E8" s="89" t="s">
        <v>4</v>
      </c>
      <c r="F8" s="89"/>
      <c r="G8" s="90"/>
    </row>
    <row r="9" spans="1:7" ht="24" customHeight="1">
      <c r="A9" s="78" t="s">
        <v>5</v>
      </c>
      <c r="C9" s="91"/>
    </row>
    <row r="10" spans="1:7" ht="24" customHeight="1">
      <c r="A10" s="78" t="s">
        <v>6</v>
      </c>
      <c r="C10" s="91"/>
      <c r="E10" s="92"/>
      <c r="F10" s="92"/>
      <c r="G10" s="92"/>
    </row>
    <row r="11" spans="1:7" ht="24" customHeight="1">
      <c r="A11" s="93" t="s">
        <v>7</v>
      </c>
      <c r="B11" s="79"/>
      <c r="C11" s="91"/>
      <c r="E11" s="92">
        <v>120585631</v>
      </c>
      <c r="F11" s="92"/>
      <c r="G11" s="92">
        <v>142246712</v>
      </c>
    </row>
    <row r="12" spans="1:7" ht="24" customHeight="1">
      <c r="A12" s="93" t="s">
        <v>68</v>
      </c>
      <c r="C12" s="91">
        <v>3</v>
      </c>
      <c r="D12" s="94"/>
      <c r="E12" s="92">
        <v>225712879</v>
      </c>
      <c r="F12" s="95"/>
      <c r="G12" s="92">
        <v>296768010</v>
      </c>
    </row>
    <row r="13" spans="1:7" ht="24" customHeight="1">
      <c r="A13" s="93" t="s">
        <v>69</v>
      </c>
      <c r="B13" s="79"/>
      <c r="C13" s="91"/>
      <c r="E13" s="92">
        <v>126995692</v>
      </c>
      <c r="F13" s="92"/>
      <c r="G13" s="92">
        <v>122984222.00000001</v>
      </c>
    </row>
    <row r="14" spans="1:7" ht="24" customHeight="1">
      <c r="A14" s="93" t="s">
        <v>125</v>
      </c>
      <c r="B14" s="79"/>
      <c r="C14" s="91"/>
      <c r="E14" s="92">
        <v>37861867</v>
      </c>
      <c r="F14" s="92"/>
      <c r="G14" s="92">
        <v>37861867</v>
      </c>
    </row>
    <row r="15" spans="1:7" ht="24" customHeight="1">
      <c r="A15" s="93" t="s">
        <v>8</v>
      </c>
      <c r="C15" s="91"/>
      <c r="E15" s="92">
        <v>5611751</v>
      </c>
      <c r="F15" s="92"/>
      <c r="G15" s="96">
        <v>9320438</v>
      </c>
    </row>
    <row r="16" spans="1:7" ht="24" customHeight="1">
      <c r="A16" s="78" t="s">
        <v>70</v>
      </c>
      <c r="C16" s="91"/>
      <c r="E16" s="97">
        <f>SUM(E11:E15)</f>
        <v>516767820</v>
      </c>
      <c r="F16" s="92"/>
      <c r="G16" s="97">
        <f>SUM(G11:G15)</f>
        <v>609181249</v>
      </c>
    </row>
    <row r="17" spans="1:7" ht="24" customHeight="1">
      <c r="A17" s="78" t="s">
        <v>9</v>
      </c>
      <c r="C17" s="91"/>
      <c r="E17" s="92"/>
      <c r="F17" s="92"/>
      <c r="G17" s="92"/>
    </row>
    <row r="18" spans="1:7" ht="24" customHeight="1">
      <c r="A18" s="93" t="s">
        <v>105</v>
      </c>
      <c r="C18" s="91"/>
      <c r="E18" s="92">
        <v>303018</v>
      </c>
      <c r="F18" s="92"/>
      <c r="G18" s="92">
        <v>303018</v>
      </c>
    </row>
    <row r="19" spans="1:7" ht="24" customHeight="1">
      <c r="A19" s="93" t="s">
        <v>71</v>
      </c>
      <c r="C19" s="91">
        <v>4</v>
      </c>
      <c r="E19" s="92">
        <v>247338126</v>
      </c>
      <c r="F19" s="92"/>
      <c r="G19" s="92">
        <v>250208082</v>
      </c>
    </row>
    <row r="20" spans="1:7" ht="24" customHeight="1">
      <c r="A20" s="93" t="s">
        <v>85</v>
      </c>
      <c r="C20" s="91"/>
      <c r="E20" s="92">
        <v>527509</v>
      </c>
      <c r="F20" s="92"/>
      <c r="G20" s="92">
        <v>657960</v>
      </c>
    </row>
    <row r="21" spans="1:7" ht="24" customHeight="1">
      <c r="A21" s="93" t="s">
        <v>88</v>
      </c>
      <c r="C21" s="91"/>
      <c r="E21" s="96">
        <v>8126998</v>
      </c>
      <c r="F21" s="92"/>
      <c r="G21" s="96">
        <v>8791071</v>
      </c>
    </row>
    <row r="22" spans="1:7" ht="24" customHeight="1">
      <c r="A22" s="78" t="s">
        <v>10</v>
      </c>
      <c r="C22" s="91"/>
      <c r="E22" s="96">
        <f>SUM(E18:E21)</f>
        <v>256295651</v>
      </c>
      <c r="F22" s="92"/>
      <c r="G22" s="96">
        <f>SUM(G18:G21)</f>
        <v>259960131</v>
      </c>
    </row>
    <row r="23" spans="1:7" ht="24" customHeight="1" thickBot="1">
      <c r="A23" s="78" t="s">
        <v>11</v>
      </c>
      <c r="E23" s="98">
        <f>SUM(E22,E16)</f>
        <v>773063471</v>
      </c>
      <c r="F23" s="92"/>
      <c r="G23" s="98">
        <f>SUM(G22,G16)</f>
        <v>869141380</v>
      </c>
    </row>
    <row r="24" spans="1:7" ht="24" customHeight="1" thickTop="1"/>
    <row r="25" spans="1:7" ht="24" customHeight="1">
      <c r="A25" s="99" t="s">
        <v>12</v>
      </c>
      <c r="B25" s="79"/>
    </row>
    <row r="26" spans="1:7" ht="22.75" customHeight="1">
      <c r="A26" s="78" t="s">
        <v>0</v>
      </c>
      <c r="B26" s="79"/>
    </row>
    <row r="27" spans="1:7" ht="22.75" customHeight="1">
      <c r="A27" s="78" t="s">
        <v>79</v>
      </c>
      <c r="D27" s="82"/>
      <c r="E27" s="82"/>
      <c r="F27" s="82"/>
      <c r="G27" s="82"/>
    </row>
    <row r="28" spans="1:7" ht="22.75" customHeight="1">
      <c r="A28" s="78" t="s">
        <v>122</v>
      </c>
    </row>
    <row r="29" spans="1:7" ht="22.75" customHeight="1">
      <c r="A29" s="82"/>
      <c r="B29" s="82"/>
      <c r="D29" s="82"/>
      <c r="E29" s="83"/>
      <c r="F29" s="83"/>
      <c r="G29" s="84" t="s">
        <v>1</v>
      </c>
    </row>
    <row r="30" spans="1:7" ht="22.75" customHeight="1">
      <c r="A30" s="82"/>
      <c r="B30" s="82"/>
      <c r="D30" s="82"/>
      <c r="E30" s="82" t="s">
        <v>76</v>
      </c>
      <c r="F30" s="82"/>
      <c r="G30" s="82" t="s">
        <v>76</v>
      </c>
    </row>
    <row r="31" spans="1:7" ht="22.75" customHeight="1">
      <c r="A31" s="80"/>
      <c r="B31" s="82"/>
      <c r="C31" s="85" t="s">
        <v>2</v>
      </c>
      <c r="D31" s="82"/>
      <c r="E31" s="86" t="s">
        <v>123</v>
      </c>
      <c r="F31" s="87"/>
      <c r="G31" s="88" t="s">
        <v>124</v>
      </c>
    </row>
    <row r="32" spans="1:7" ht="22.75" customHeight="1">
      <c r="A32" s="80"/>
      <c r="B32" s="82"/>
      <c r="C32" s="85"/>
      <c r="D32" s="82"/>
      <c r="E32" s="89" t="s">
        <v>3</v>
      </c>
      <c r="F32" s="89"/>
      <c r="G32" s="90" t="s">
        <v>78</v>
      </c>
    </row>
    <row r="33" spans="1:7" ht="22.75" customHeight="1">
      <c r="A33" s="80"/>
      <c r="B33" s="82"/>
      <c r="C33" s="85"/>
      <c r="D33" s="82"/>
      <c r="E33" s="89" t="s">
        <v>4</v>
      </c>
      <c r="F33" s="89"/>
      <c r="G33" s="90"/>
    </row>
    <row r="34" spans="1:7" ht="22.75" customHeight="1">
      <c r="A34" s="78" t="s">
        <v>13</v>
      </c>
      <c r="C34" s="91"/>
      <c r="D34" s="82"/>
      <c r="E34" s="82"/>
      <c r="F34" s="82"/>
      <c r="G34" s="82"/>
    </row>
    <row r="35" spans="1:7" ht="22.75" customHeight="1">
      <c r="A35" s="78" t="s">
        <v>14</v>
      </c>
      <c r="C35" s="91"/>
    </row>
    <row r="36" spans="1:7" ht="22.75" customHeight="1">
      <c r="A36" s="93" t="s">
        <v>72</v>
      </c>
      <c r="C36" s="91">
        <v>5</v>
      </c>
      <c r="E36" s="81">
        <v>239736561</v>
      </c>
      <c r="G36" s="81">
        <v>293999689</v>
      </c>
    </row>
    <row r="37" spans="1:7" ht="22.75" customHeight="1">
      <c r="A37" s="93" t="s">
        <v>126</v>
      </c>
      <c r="C37" s="91"/>
      <c r="E37" s="81">
        <v>1594960</v>
      </c>
      <c r="G37" s="92">
        <v>1575414</v>
      </c>
    </row>
    <row r="38" spans="1:7" ht="22.75" customHeight="1">
      <c r="A38" s="93" t="s">
        <v>106</v>
      </c>
      <c r="C38" s="91"/>
      <c r="E38" s="81">
        <v>3838292</v>
      </c>
      <c r="G38" s="92">
        <v>9338458</v>
      </c>
    </row>
    <row r="39" spans="1:7" ht="22.75" customHeight="1">
      <c r="A39" s="93" t="s">
        <v>127</v>
      </c>
      <c r="C39" s="91"/>
      <c r="E39" s="81">
        <v>1466971</v>
      </c>
      <c r="G39" s="81">
        <v>237320</v>
      </c>
    </row>
    <row r="40" spans="1:7" ht="22.75" customHeight="1">
      <c r="A40" s="93" t="s">
        <v>15</v>
      </c>
      <c r="C40" s="91"/>
      <c r="E40" s="81">
        <v>5342312</v>
      </c>
      <c r="F40" s="92"/>
      <c r="G40" s="81">
        <v>7650377</v>
      </c>
    </row>
    <row r="41" spans="1:7" ht="22.75" customHeight="1">
      <c r="A41" s="78" t="s">
        <v>16</v>
      </c>
      <c r="C41" s="91"/>
      <c r="E41" s="97">
        <f>SUM(E36:E40)</f>
        <v>251979096</v>
      </c>
      <c r="F41" s="92"/>
      <c r="G41" s="97">
        <f>SUM(G36:G40)</f>
        <v>312801258</v>
      </c>
    </row>
    <row r="42" spans="1:7" ht="22.75" customHeight="1">
      <c r="A42" s="78" t="s">
        <v>17</v>
      </c>
      <c r="C42" s="91"/>
      <c r="E42" s="92"/>
      <c r="F42" s="92"/>
      <c r="G42" s="92"/>
    </row>
    <row r="43" spans="1:7" ht="22.75" customHeight="1">
      <c r="A43" s="93" t="s">
        <v>107</v>
      </c>
      <c r="C43" s="91"/>
      <c r="E43" s="92">
        <v>1413375</v>
      </c>
      <c r="F43" s="92"/>
      <c r="G43" s="92">
        <v>2215807</v>
      </c>
    </row>
    <row r="44" spans="1:7" ht="22.75" customHeight="1">
      <c r="A44" s="93" t="s">
        <v>18</v>
      </c>
      <c r="C44" s="91">
        <v>6</v>
      </c>
      <c r="E44" s="92">
        <v>45424521</v>
      </c>
      <c r="F44" s="92"/>
      <c r="G44" s="92">
        <v>43173316</v>
      </c>
    </row>
    <row r="45" spans="1:7" ht="22.75" customHeight="1">
      <c r="A45" s="78" t="s">
        <v>19</v>
      </c>
      <c r="C45" s="91"/>
      <c r="E45" s="97">
        <f>SUM(E43:E44)</f>
        <v>46837896</v>
      </c>
      <c r="F45" s="92"/>
      <c r="G45" s="97">
        <f>SUM(G43:G44)</f>
        <v>45389123</v>
      </c>
    </row>
    <row r="46" spans="1:7" ht="22.75" customHeight="1">
      <c r="A46" s="78" t="s">
        <v>20</v>
      </c>
      <c r="E46" s="97">
        <f>SUM(E45,E41)</f>
        <v>298816992</v>
      </c>
      <c r="F46" s="92"/>
      <c r="G46" s="97">
        <f>SUM(G45,G41)</f>
        <v>358190381</v>
      </c>
    </row>
    <row r="47" spans="1:7" ht="22.75" customHeight="1">
      <c r="A47" s="78" t="s">
        <v>21</v>
      </c>
    </row>
    <row r="48" spans="1:7" ht="22.75" customHeight="1">
      <c r="A48" s="93" t="s">
        <v>22</v>
      </c>
    </row>
    <row r="49" spans="1:7" ht="22.75" customHeight="1">
      <c r="A49" s="93" t="s">
        <v>23</v>
      </c>
      <c r="B49" s="79"/>
      <c r="C49" s="91"/>
    </row>
    <row r="50" spans="1:7" ht="22.75" customHeight="1" thickBot="1">
      <c r="A50" s="93" t="s">
        <v>84</v>
      </c>
      <c r="C50" s="91"/>
      <c r="E50" s="100">
        <v>121500000</v>
      </c>
      <c r="F50" s="92"/>
      <c r="G50" s="100">
        <v>121500000</v>
      </c>
    </row>
    <row r="51" spans="1:7" ht="22.75" customHeight="1" thickTop="1">
      <c r="A51" s="93" t="s">
        <v>92</v>
      </c>
      <c r="B51" s="79"/>
      <c r="C51" s="91"/>
      <c r="E51" s="92"/>
      <c r="F51" s="92"/>
      <c r="G51" s="92"/>
    </row>
    <row r="52" spans="1:7" ht="22.75" customHeight="1">
      <c r="A52" s="93" t="s">
        <v>84</v>
      </c>
      <c r="E52" s="92">
        <v>121500000</v>
      </c>
      <c r="F52" s="92"/>
      <c r="G52" s="92">
        <v>121500000</v>
      </c>
    </row>
    <row r="53" spans="1:7" ht="22.75" customHeight="1">
      <c r="A53" s="93" t="s">
        <v>24</v>
      </c>
      <c r="E53" s="92">
        <v>233350000</v>
      </c>
      <c r="F53" s="92"/>
      <c r="G53" s="92">
        <v>233350000</v>
      </c>
    </row>
    <row r="54" spans="1:7" ht="22.75" customHeight="1">
      <c r="A54" s="93" t="s">
        <v>25</v>
      </c>
      <c r="B54" s="79"/>
      <c r="C54" s="91"/>
      <c r="F54" s="92"/>
    </row>
    <row r="55" spans="1:7" ht="22.75" customHeight="1">
      <c r="A55" s="93" t="s">
        <v>67</v>
      </c>
      <c r="C55" s="91"/>
      <c r="E55" s="92">
        <f>SUM(CE!F18)</f>
        <v>12150000</v>
      </c>
      <c r="F55" s="92"/>
      <c r="G55" s="92">
        <f>SUM(CE!F15)</f>
        <v>12150000</v>
      </c>
    </row>
    <row r="56" spans="1:7" ht="22.75" customHeight="1">
      <c r="A56" s="93" t="s">
        <v>26</v>
      </c>
      <c r="C56" s="91"/>
      <c r="E56" s="96">
        <f>SUM(CE!H18)</f>
        <v>107246479</v>
      </c>
      <c r="F56" s="92"/>
      <c r="G56" s="96">
        <f>SUM(CE!H15)</f>
        <v>143950999</v>
      </c>
    </row>
    <row r="57" spans="1:7" ht="22.75" customHeight="1">
      <c r="A57" s="78" t="s">
        <v>27</v>
      </c>
      <c r="B57" s="79"/>
      <c r="E57" s="96">
        <f>SUM(E52:E56)</f>
        <v>474246479</v>
      </c>
      <c r="F57" s="92"/>
      <c r="G57" s="96">
        <f>SUM(G52:G56)</f>
        <v>510950999</v>
      </c>
    </row>
    <row r="58" spans="1:7" ht="22.75" customHeight="1" thickBot="1">
      <c r="A58" s="78" t="s">
        <v>28</v>
      </c>
      <c r="E58" s="100">
        <f>SUM(E57,E46)</f>
        <v>773063471</v>
      </c>
      <c r="F58" s="92"/>
      <c r="G58" s="100">
        <f>SUM(G57,G46)</f>
        <v>869141380</v>
      </c>
    </row>
    <row r="59" spans="1:7" ht="22.75" customHeight="1" thickTop="1">
      <c r="E59" s="92"/>
      <c r="F59" s="92"/>
      <c r="G59" s="92"/>
    </row>
    <row r="60" spans="1:7" ht="22.75" customHeight="1">
      <c r="A60" s="99" t="s">
        <v>12</v>
      </c>
      <c r="B60" s="79"/>
      <c r="C60" s="101"/>
    </row>
    <row r="61" spans="1:7" ht="22.75" customHeight="1">
      <c r="A61" s="99"/>
      <c r="B61" s="79"/>
      <c r="C61" s="101"/>
    </row>
    <row r="62" spans="1:7" ht="22.75" customHeight="1">
      <c r="A62" s="102"/>
      <c r="C62" s="101"/>
    </row>
    <row r="64" spans="1:7" ht="24" customHeight="1">
      <c r="B64" s="93" t="s">
        <v>29</v>
      </c>
    </row>
    <row r="65" spans="1:1" ht="24" customHeight="1">
      <c r="A65" s="102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85" fitToHeight="6" orientation="portrait" r:id="rId1"/>
  <rowBreaks count="1" manualBreakCount="1">
    <brk id="25" max="6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9"/>
  <sheetViews>
    <sheetView showGridLines="0" view="pageBreakPreview" zoomScale="95" zoomScaleNormal="100" zoomScaleSheetLayoutView="95" workbookViewId="0"/>
  </sheetViews>
  <sheetFormatPr defaultColWidth="10.54296875" defaultRowHeight="24" customHeight="1"/>
  <cols>
    <col min="1" max="1" width="54" style="18" customWidth="1"/>
    <col min="2" max="2" width="2.453125" style="6" customWidth="1"/>
    <col min="3" max="3" width="8.54296875" style="18" customWidth="1"/>
    <col min="4" max="4" width="1.54296875" style="6" customWidth="1"/>
    <col min="5" max="5" width="17.7265625" style="6" customWidth="1"/>
    <col min="6" max="6" width="1.453125" style="6" customWidth="1"/>
    <col min="7" max="7" width="17.7265625" style="6" customWidth="1"/>
    <col min="8" max="16384" width="10.54296875" style="6"/>
  </cols>
  <sheetData>
    <row r="1" spans="1:7" s="2" customFormat="1" ht="24" customHeight="1">
      <c r="B1" s="14"/>
      <c r="C1" s="15"/>
      <c r="D1" s="16"/>
      <c r="E1" s="16"/>
      <c r="F1" s="16"/>
      <c r="G1" s="43" t="s">
        <v>53</v>
      </c>
    </row>
    <row r="2" spans="1:7" s="2" customFormat="1" ht="24" customHeight="1">
      <c r="A2" s="13" t="s">
        <v>0</v>
      </c>
      <c r="B2" s="14"/>
      <c r="C2" s="15"/>
      <c r="D2" s="16"/>
      <c r="E2" s="16"/>
      <c r="F2" s="16"/>
      <c r="G2" s="16"/>
    </row>
    <row r="3" spans="1:7" s="2" customFormat="1" ht="24" customHeight="1">
      <c r="A3" s="13" t="s">
        <v>80</v>
      </c>
      <c r="B3" s="16"/>
      <c r="C3" s="15"/>
      <c r="D3" s="16"/>
      <c r="E3" s="16"/>
      <c r="F3" s="16"/>
      <c r="G3" s="16"/>
    </row>
    <row r="4" spans="1:7" s="2" customFormat="1" ht="24" customHeight="1">
      <c r="A4" s="13" t="s">
        <v>121</v>
      </c>
      <c r="B4" s="16"/>
      <c r="C4" s="15"/>
      <c r="D4" s="16"/>
      <c r="E4" s="16"/>
      <c r="F4" s="16"/>
      <c r="G4" s="16"/>
    </row>
    <row r="5" spans="1:7" s="2" customFormat="1" ht="24" customHeight="1">
      <c r="B5" s="16"/>
      <c r="C5" s="15"/>
      <c r="D5" s="16"/>
      <c r="E5" s="16"/>
      <c r="F5" s="16"/>
      <c r="G5" s="17" t="s">
        <v>1</v>
      </c>
    </row>
    <row r="6" spans="1:7" ht="24" customHeight="1">
      <c r="C6" s="19" t="s">
        <v>2</v>
      </c>
      <c r="E6" s="20">
        <v>2021</v>
      </c>
      <c r="F6" s="21"/>
      <c r="G6" s="20">
        <v>2020</v>
      </c>
    </row>
    <row r="7" spans="1:7" s="7" customFormat="1" ht="24" customHeight="1">
      <c r="A7" s="63" t="s">
        <v>66</v>
      </c>
      <c r="B7" s="23"/>
      <c r="C7" s="22"/>
      <c r="E7" s="24"/>
    </row>
    <row r="8" spans="1:7" ht="24" customHeight="1">
      <c r="A8" s="13" t="s">
        <v>30</v>
      </c>
    </row>
    <row r="9" spans="1:7" ht="24" customHeight="1">
      <c r="A9" s="25" t="s">
        <v>93</v>
      </c>
      <c r="B9" s="2"/>
      <c r="C9" s="26"/>
      <c r="E9" s="27">
        <v>226580723</v>
      </c>
      <c r="F9" s="27"/>
      <c r="G9" s="27">
        <v>179182855</v>
      </c>
    </row>
    <row r="10" spans="1:7" ht="24" customHeight="1">
      <c r="A10" s="25" t="s">
        <v>31</v>
      </c>
      <c r="B10" s="2"/>
      <c r="C10" s="26"/>
      <c r="E10" s="27">
        <v>3487524</v>
      </c>
      <c r="F10" s="27"/>
      <c r="G10" s="27">
        <v>1549692</v>
      </c>
    </row>
    <row r="11" spans="1:7" ht="24" customHeight="1">
      <c r="A11" s="13" t="s">
        <v>32</v>
      </c>
      <c r="E11" s="28">
        <f>SUM(E9:E10)</f>
        <v>230068247</v>
      </c>
      <c r="F11" s="27"/>
      <c r="G11" s="28">
        <f>SUM(G9:G10)</f>
        <v>180732547</v>
      </c>
    </row>
    <row r="12" spans="1:7" ht="24" customHeight="1">
      <c r="A12" s="13" t="s">
        <v>33</v>
      </c>
      <c r="E12" s="27"/>
      <c r="F12" s="27"/>
      <c r="G12" s="27"/>
    </row>
    <row r="13" spans="1:7" ht="24" customHeight="1">
      <c r="A13" s="25" t="s">
        <v>89</v>
      </c>
      <c r="B13" s="2"/>
      <c r="E13" s="27">
        <v>191749033</v>
      </c>
      <c r="F13" s="27"/>
      <c r="G13" s="27">
        <v>142630058</v>
      </c>
    </row>
    <row r="14" spans="1:7" ht="24" customHeight="1">
      <c r="A14" s="25" t="s">
        <v>94</v>
      </c>
      <c r="B14" s="29"/>
      <c r="C14" s="26"/>
      <c r="E14" s="27">
        <v>12877141</v>
      </c>
      <c r="F14" s="27"/>
      <c r="G14" s="27">
        <v>7482890</v>
      </c>
    </row>
    <row r="15" spans="1:7" ht="24" customHeight="1">
      <c r="A15" s="9" t="s">
        <v>34</v>
      </c>
      <c r="B15" s="10"/>
      <c r="C15" s="8"/>
      <c r="D15" s="5"/>
      <c r="E15" s="27">
        <v>17572543</v>
      </c>
      <c r="F15" s="27"/>
      <c r="G15" s="27">
        <v>19857155</v>
      </c>
    </row>
    <row r="16" spans="1:7" ht="24" customHeight="1">
      <c r="A16" s="1" t="s">
        <v>35</v>
      </c>
      <c r="B16" s="5"/>
      <c r="C16" s="4"/>
      <c r="D16" s="5"/>
      <c r="E16" s="28">
        <f>SUM(E13:E15)</f>
        <v>222198717</v>
      </c>
      <c r="F16" s="11"/>
      <c r="G16" s="28">
        <f>SUM(G13:G15)</f>
        <v>169970103</v>
      </c>
    </row>
    <row r="17" spans="1:7" ht="24" customHeight="1">
      <c r="A17" s="1" t="s">
        <v>108</v>
      </c>
      <c r="B17" s="10"/>
      <c r="C17" s="4"/>
      <c r="D17" s="5"/>
      <c r="E17" s="27">
        <f>E11-E16</f>
        <v>7869530</v>
      </c>
      <c r="F17" s="11"/>
      <c r="G17" s="27">
        <f>G11-G16</f>
        <v>10762444</v>
      </c>
    </row>
    <row r="18" spans="1:7" ht="24" customHeight="1">
      <c r="A18" s="9" t="s">
        <v>36</v>
      </c>
      <c r="B18" s="5"/>
      <c r="C18" s="4"/>
      <c r="D18" s="5"/>
      <c r="E18" s="67">
        <v>-33368</v>
      </c>
      <c r="F18" s="27"/>
      <c r="G18" s="67">
        <v>-30990</v>
      </c>
    </row>
    <row r="19" spans="1:7" ht="24" customHeight="1">
      <c r="A19" s="1" t="s">
        <v>109</v>
      </c>
      <c r="B19" s="5"/>
      <c r="D19" s="5"/>
      <c r="E19" s="27">
        <f>SUM(E17:E18)</f>
        <v>7836162</v>
      </c>
      <c r="F19" s="11"/>
      <c r="G19" s="27">
        <f>SUM(G17:G18)</f>
        <v>10731454</v>
      </c>
    </row>
    <row r="20" spans="1:7" ht="24" customHeight="1">
      <c r="A20" s="9" t="s">
        <v>102</v>
      </c>
      <c r="B20" s="5"/>
      <c r="C20" s="8">
        <v>7</v>
      </c>
      <c r="D20" s="5"/>
      <c r="E20" s="67">
        <v>-1518362</v>
      </c>
      <c r="F20" s="30"/>
      <c r="G20" s="67">
        <v>-2747443</v>
      </c>
    </row>
    <row r="21" spans="1:7" ht="24" customHeight="1">
      <c r="A21" s="1" t="s">
        <v>97</v>
      </c>
      <c r="B21" s="3"/>
      <c r="C21" s="4"/>
      <c r="D21" s="5"/>
      <c r="E21" s="68">
        <f>SUM(E19:E20)</f>
        <v>6317800</v>
      </c>
      <c r="F21" s="12"/>
      <c r="G21" s="68">
        <f>SUM(G19:G20)</f>
        <v>7984011</v>
      </c>
    </row>
    <row r="22" spans="1:7" ht="24" customHeight="1">
      <c r="A22" s="1" t="s">
        <v>60</v>
      </c>
      <c r="B22" s="5"/>
      <c r="C22" s="4"/>
      <c r="D22" s="5"/>
      <c r="E22" s="67">
        <v>0</v>
      </c>
      <c r="F22" s="12"/>
      <c r="G22" s="67">
        <v>0</v>
      </c>
    </row>
    <row r="23" spans="1:7" ht="24" customHeight="1" thickBot="1">
      <c r="A23" s="1" t="s">
        <v>61</v>
      </c>
      <c r="B23" s="5"/>
      <c r="C23" s="4"/>
      <c r="D23" s="5"/>
      <c r="E23" s="69">
        <f>SUM(E21:E22)</f>
        <v>6317800</v>
      </c>
      <c r="F23" s="12"/>
      <c r="G23" s="69">
        <f>SUM(G21:G22)</f>
        <v>7984011</v>
      </c>
    </row>
    <row r="24" spans="1:7" ht="24" customHeight="1" thickTop="1">
      <c r="A24" s="25"/>
      <c r="C24" s="4"/>
      <c r="E24" s="30"/>
      <c r="F24" s="30"/>
      <c r="G24" s="30"/>
    </row>
    <row r="25" spans="1:7" ht="24" customHeight="1">
      <c r="A25" s="13" t="s">
        <v>37</v>
      </c>
      <c r="C25" s="26">
        <v>8</v>
      </c>
    </row>
    <row r="26" spans="1:7" ht="24" customHeight="1" thickBot="1">
      <c r="A26" s="25" t="s">
        <v>98</v>
      </c>
      <c r="B26" s="2"/>
      <c r="C26" s="26"/>
      <c r="E26" s="71">
        <f>E23/121500000</f>
        <v>5.1998353909465021E-2</v>
      </c>
      <c r="F26" s="72"/>
      <c r="G26" s="71">
        <f>G23/121500000</f>
        <v>6.571202469135802E-2</v>
      </c>
    </row>
    <row r="27" spans="1:7" ht="24" customHeight="1" thickTop="1">
      <c r="E27" s="32"/>
      <c r="F27" s="33"/>
      <c r="G27" s="32"/>
    </row>
    <row r="28" spans="1:7" ht="24" customHeight="1">
      <c r="A28" s="18" t="s">
        <v>12</v>
      </c>
      <c r="C28" s="34"/>
      <c r="E28" s="33"/>
      <c r="F28" s="33"/>
      <c r="G28" s="33"/>
    </row>
    <row r="29" spans="1:7" ht="24" customHeight="1">
      <c r="C29" s="34"/>
      <c r="E29" s="33"/>
      <c r="F29" s="33"/>
      <c r="G29" s="33"/>
    </row>
    <row r="30" spans="1:7" s="2" customFormat="1" ht="24" customHeight="1">
      <c r="B30" s="14"/>
      <c r="C30" s="15"/>
      <c r="D30" s="16"/>
      <c r="E30" s="16"/>
      <c r="F30" s="16"/>
      <c r="G30" s="43" t="s">
        <v>53</v>
      </c>
    </row>
    <row r="31" spans="1:7" s="2" customFormat="1" ht="24" customHeight="1">
      <c r="A31" s="13" t="s">
        <v>0</v>
      </c>
      <c r="B31" s="14"/>
      <c r="C31" s="15"/>
      <c r="D31" s="16"/>
      <c r="E31" s="16"/>
      <c r="F31" s="16"/>
      <c r="G31" s="16"/>
    </row>
    <row r="32" spans="1:7" s="2" customFormat="1" ht="24" customHeight="1">
      <c r="A32" s="13" t="s">
        <v>80</v>
      </c>
      <c r="B32" s="16"/>
      <c r="C32" s="15"/>
      <c r="D32" s="16"/>
      <c r="E32" s="16"/>
      <c r="F32" s="16"/>
      <c r="G32" s="16"/>
    </row>
    <row r="33" spans="1:7" s="2" customFormat="1" ht="24" customHeight="1">
      <c r="A33" s="13" t="s">
        <v>118</v>
      </c>
      <c r="B33" s="16"/>
      <c r="C33" s="15"/>
      <c r="D33" s="16"/>
      <c r="E33" s="16"/>
      <c r="F33" s="16"/>
      <c r="G33" s="16"/>
    </row>
    <row r="34" spans="1:7" s="2" customFormat="1" ht="24" customHeight="1">
      <c r="B34" s="16"/>
      <c r="C34" s="15"/>
      <c r="D34" s="16"/>
      <c r="E34" s="16"/>
      <c r="F34" s="16"/>
      <c r="G34" s="17" t="s">
        <v>1</v>
      </c>
    </row>
    <row r="35" spans="1:7" ht="24" customHeight="1">
      <c r="C35" s="19" t="s">
        <v>2</v>
      </c>
      <c r="E35" s="20">
        <v>2021</v>
      </c>
      <c r="F35" s="21"/>
      <c r="G35" s="20">
        <v>2020</v>
      </c>
    </row>
    <row r="36" spans="1:7" s="7" customFormat="1" ht="24" customHeight="1">
      <c r="A36" s="63" t="s">
        <v>66</v>
      </c>
      <c r="B36" s="23"/>
      <c r="C36" s="22"/>
      <c r="E36" s="24"/>
    </row>
    <row r="37" spans="1:7" ht="24" customHeight="1">
      <c r="A37" s="13" t="s">
        <v>30</v>
      </c>
    </row>
    <row r="38" spans="1:7" ht="24" customHeight="1">
      <c r="A38" s="25" t="s">
        <v>93</v>
      </c>
      <c r="B38" s="2"/>
      <c r="C38" s="26"/>
      <c r="E38" s="27">
        <v>468853072</v>
      </c>
      <c r="F38" s="27"/>
      <c r="G38" s="27">
        <v>376793226</v>
      </c>
    </row>
    <row r="39" spans="1:7" ht="24" customHeight="1">
      <c r="A39" s="25" t="s">
        <v>31</v>
      </c>
      <c r="B39" s="2"/>
      <c r="C39" s="26"/>
      <c r="E39" s="27">
        <v>7473155</v>
      </c>
      <c r="F39" s="27"/>
      <c r="G39" s="27">
        <v>4895246</v>
      </c>
    </row>
    <row r="40" spans="1:7" ht="24" customHeight="1">
      <c r="A40" s="13" t="s">
        <v>32</v>
      </c>
      <c r="E40" s="28">
        <f>SUM(E38:E39)</f>
        <v>476326227</v>
      </c>
      <c r="F40" s="27"/>
      <c r="G40" s="28">
        <f>SUM(G38:G39)</f>
        <v>381688472</v>
      </c>
    </row>
    <row r="41" spans="1:7" ht="24" customHeight="1">
      <c r="A41" s="13" t="s">
        <v>33</v>
      </c>
      <c r="E41" s="27"/>
      <c r="F41" s="27"/>
      <c r="G41" s="27"/>
    </row>
    <row r="42" spans="1:7" ht="24" customHeight="1">
      <c r="A42" s="25" t="s">
        <v>89</v>
      </c>
      <c r="B42" s="2"/>
      <c r="E42" s="27">
        <v>391682732</v>
      </c>
      <c r="F42" s="27"/>
      <c r="G42" s="27">
        <v>298236880</v>
      </c>
    </row>
    <row r="43" spans="1:7" ht="24" customHeight="1">
      <c r="A43" s="25" t="s">
        <v>94</v>
      </c>
      <c r="B43" s="29"/>
      <c r="C43" s="26"/>
      <c r="E43" s="27">
        <v>24977876</v>
      </c>
      <c r="F43" s="27"/>
      <c r="G43" s="27">
        <v>14911458</v>
      </c>
    </row>
    <row r="44" spans="1:7" ht="24" customHeight="1">
      <c r="A44" s="9" t="s">
        <v>34</v>
      </c>
      <c r="B44" s="10"/>
      <c r="C44" s="8"/>
      <c r="D44" s="5"/>
      <c r="E44" s="27">
        <v>37256521</v>
      </c>
      <c r="F44" s="27"/>
      <c r="G44" s="27">
        <f>39757294-219</f>
        <v>39757075</v>
      </c>
    </row>
    <row r="45" spans="1:7" ht="24" customHeight="1">
      <c r="A45" s="1" t="s">
        <v>35</v>
      </c>
      <c r="B45" s="5"/>
      <c r="C45" s="4"/>
      <c r="D45" s="5"/>
      <c r="E45" s="28">
        <f>SUM(E42:E44)</f>
        <v>453917129</v>
      </c>
      <c r="F45" s="11"/>
      <c r="G45" s="28">
        <f>SUM(G42:G44)</f>
        <v>352905413</v>
      </c>
    </row>
    <row r="46" spans="1:7" ht="24" customHeight="1">
      <c r="A46" s="1" t="s">
        <v>108</v>
      </c>
      <c r="B46" s="10"/>
      <c r="C46" s="4"/>
      <c r="D46" s="5"/>
      <c r="E46" s="27">
        <f>E40-E45</f>
        <v>22409098</v>
      </c>
      <c r="F46" s="11"/>
      <c r="G46" s="27">
        <f>G40-G45</f>
        <v>28783059</v>
      </c>
    </row>
    <row r="47" spans="1:7" ht="24" customHeight="1">
      <c r="A47" s="9" t="s">
        <v>36</v>
      </c>
      <c r="B47" s="5"/>
      <c r="C47" s="4"/>
      <c r="D47" s="5"/>
      <c r="E47" s="67">
        <v>-69114</v>
      </c>
      <c r="F47" s="27"/>
      <c r="G47" s="67">
        <v>-39895</v>
      </c>
    </row>
    <row r="48" spans="1:7" ht="24" customHeight="1">
      <c r="A48" s="1" t="s">
        <v>110</v>
      </c>
      <c r="B48" s="5"/>
      <c r="D48" s="5"/>
      <c r="E48" s="27">
        <f>SUM(E46:E47)</f>
        <v>22339984</v>
      </c>
      <c r="F48" s="11"/>
      <c r="G48" s="27">
        <f>SUM(G46:G47)</f>
        <v>28743164</v>
      </c>
    </row>
    <row r="49" spans="1:7" ht="24" customHeight="1">
      <c r="A49" s="9" t="s">
        <v>102</v>
      </c>
      <c r="B49" s="5"/>
      <c r="C49" s="8">
        <v>7</v>
      </c>
      <c r="D49" s="5"/>
      <c r="E49" s="67">
        <v>-4369504</v>
      </c>
      <c r="F49" s="30"/>
      <c r="G49" s="67">
        <v>-6318033</v>
      </c>
    </row>
    <row r="50" spans="1:7" ht="24" customHeight="1">
      <c r="A50" s="1" t="s">
        <v>97</v>
      </c>
      <c r="B50" s="3"/>
      <c r="C50" s="4"/>
      <c r="D50" s="5"/>
      <c r="E50" s="68">
        <f>SUM(E48:E49)</f>
        <v>17970480</v>
      </c>
      <c r="F50" s="12"/>
      <c r="G50" s="68">
        <f>SUM(G48:G49)</f>
        <v>22425131</v>
      </c>
    </row>
    <row r="51" spans="1:7" ht="24" customHeight="1">
      <c r="A51" s="1" t="s">
        <v>60</v>
      </c>
      <c r="B51" s="5"/>
      <c r="C51" s="4"/>
      <c r="D51" s="5"/>
      <c r="E51" s="67">
        <v>0</v>
      </c>
      <c r="F51" s="12"/>
      <c r="G51" s="67">
        <v>0</v>
      </c>
    </row>
    <row r="52" spans="1:7" ht="24" customHeight="1" thickBot="1">
      <c r="A52" s="1" t="s">
        <v>61</v>
      </c>
      <c r="B52" s="5"/>
      <c r="C52" s="4"/>
      <c r="D52" s="5"/>
      <c r="E52" s="69">
        <f>SUM(E50:E51)</f>
        <v>17970480</v>
      </c>
      <c r="F52" s="12"/>
      <c r="G52" s="69">
        <f>SUM(G50:G51)</f>
        <v>22425131</v>
      </c>
    </row>
    <row r="53" spans="1:7" ht="24" customHeight="1" thickTop="1">
      <c r="A53" s="25"/>
      <c r="C53" s="4"/>
      <c r="E53" s="30"/>
      <c r="F53" s="30"/>
      <c r="G53" s="30"/>
    </row>
    <row r="54" spans="1:7" ht="24" customHeight="1">
      <c r="A54" s="13" t="s">
        <v>37</v>
      </c>
      <c r="C54" s="26">
        <v>8</v>
      </c>
    </row>
    <row r="55" spans="1:7" ht="24" customHeight="1" thickBot="1">
      <c r="A55" s="25" t="s">
        <v>98</v>
      </c>
      <c r="B55" s="2"/>
      <c r="C55" s="26"/>
      <c r="E55" s="62">
        <f>E52/121500000</f>
        <v>0.1479051851851852</v>
      </c>
      <c r="F55" s="31"/>
      <c r="G55" s="62">
        <f>G52/121500000</f>
        <v>0.18456897942386832</v>
      </c>
    </row>
    <row r="56" spans="1:7" ht="24" customHeight="1" thickTop="1">
      <c r="E56" s="32"/>
      <c r="F56" s="33"/>
      <c r="G56" s="32"/>
    </row>
    <row r="57" spans="1:7" ht="24" customHeight="1">
      <c r="A57" s="18" t="s">
        <v>12</v>
      </c>
      <c r="C57" s="34"/>
      <c r="E57" s="33"/>
      <c r="F57" s="33"/>
      <c r="G57" s="33"/>
    </row>
    <row r="58" spans="1:7" ht="24" customHeight="1">
      <c r="C58" s="34"/>
      <c r="E58" s="33"/>
      <c r="F58" s="33"/>
      <c r="G58" s="33"/>
    </row>
    <row r="59" spans="1:7" s="2" customFormat="1" ht="24" customHeight="1">
      <c r="B59" s="14"/>
      <c r="C59" s="15"/>
      <c r="D59" s="16"/>
      <c r="E59" s="16"/>
      <c r="F59" s="16"/>
      <c r="G59" s="43" t="s">
        <v>53</v>
      </c>
    </row>
    <row r="60" spans="1:7" s="2" customFormat="1" ht="24" customHeight="1">
      <c r="A60" s="13" t="s">
        <v>0</v>
      </c>
      <c r="B60" s="14"/>
      <c r="C60" s="15"/>
      <c r="D60" s="16"/>
      <c r="E60" s="16"/>
      <c r="F60" s="16"/>
      <c r="G60" s="16"/>
    </row>
    <row r="61" spans="1:7" s="2" customFormat="1" ht="24" customHeight="1">
      <c r="A61" s="13" t="s">
        <v>81</v>
      </c>
      <c r="B61" s="14"/>
      <c r="C61" s="15"/>
      <c r="D61" s="16"/>
      <c r="E61" s="16"/>
      <c r="F61" s="16"/>
      <c r="G61" s="16"/>
    </row>
    <row r="62" spans="1:7" s="2" customFormat="1" ht="24" customHeight="1">
      <c r="A62" s="13" t="s">
        <v>118</v>
      </c>
      <c r="B62" s="16"/>
      <c r="C62" s="15"/>
      <c r="D62" s="16"/>
      <c r="E62" s="16"/>
      <c r="F62" s="16"/>
      <c r="G62" s="16"/>
    </row>
    <row r="63" spans="1:7" s="2" customFormat="1" ht="24" customHeight="1">
      <c r="B63" s="16"/>
      <c r="C63" s="15"/>
      <c r="D63" s="16"/>
      <c r="E63" s="16"/>
      <c r="F63" s="16"/>
      <c r="G63" s="17" t="s">
        <v>1</v>
      </c>
    </row>
    <row r="64" spans="1:7" ht="24" customHeight="1">
      <c r="C64" s="19"/>
      <c r="E64" s="20">
        <v>2021</v>
      </c>
      <c r="F64" s="21"/>
      <c r="G64" s="20">
        <v>2020</v>
      </c>
    </row>
    <row r="65" spans="1:7" s="36" customFormat="1" ht="24" customHeight="1">
      <c r="A65" s="35" t="s">
        <v>64</v>
      </c>
      <c r="C65" s="37"/>
      <c r="E65" s="38"/>
      <c r="F65" s="38"/>
      <c r="G65" s="38"/>
    </row>
    <row r="66" spans="1:7" ht="24" customHeight="1">
      <c r="A66" s="18" t="s">
        <v>111</v>
      </c>
      <c r="C66" s="39"/>
      <c r="E66" s="32">
        <f>SUM(E48)</f>
        <v>22339984</v>
      </c>
      <c r="F66" s="32"/>
      <c r="G66" s="32">
        <f>SUM(G48)</f>
        <v>28743164</v>
      </c>
    </row>
    <row r="67" spans="1:7" ht="24" customHeight="1">
      <c r="A67" s="18" t="s">
        <v>112</v>
      </c>
      <c r="C67" s="39"/>
      <c r="E67" s="40"/>
      <c r="F67" s="40"/>
      <c r="G67" s="40"/>
    </row>
    <row r="68" spans="1:7" ht="24" customHeight="1">
      <c r="A68" s="18" t="s">
        <v>95</v>
      </c>
      <c r="C68" s="39"/>
      <c r="E68" s="40"/>
      <c r="F68" s="40"/>
      <c r="G68" s="40"/>
    </row>
    <row r="69" spans="1:7" ht="24" customHeight="1">
      <c r="A69" s="18" t="s">
        <v>38</v>
      </c>
      <c r="E69" s="27">
        <v>11088763</v>
      </c>
      <c r="F69" s="27"/>
      <c r="G69" s="27">
        <v>11283337</v>
      </c>
    </row>
    <row r="70" spans="1:7" ht="24" customHeight="1">
      <c r="A70" s="18" t="s">
        <v>129</v>
      </c>
      <c r="E70" s="27">
        <v>-3536994</v>
      </c>
      <c r="F70" s="27"/>
      <c r="G70" s="27">
        <v>-1806839</v>
      </c>
    </row>
    <row r="71" spans="1:7" ht="24" customHeight="1">
      <c r="A71" s="18" t="s">
        <v>99</v>
      </c>
      <c r="E71" s="27">
        <v>567199</v>
      </c>
      <c r="F71" s="27"/>
      <c r="G71" s="27">
        <v>67600</v>
      </c>
    </row>
    <row r="72" spans="1:7" ht="24" customHeight="1">
      <c r="A72" s="18" t="s">
        <v>133</v>
      </c>
      <c r="E72" s="27">
        <v>-6655</v>
      </c>
      <c r="F72" s="27"/>
      <c r="G72" s="27">
        <v>213629</v>
      </c>
    </row>
    <row r="73" spans="1:7" ht="24" customHeight="1">
      <c r="A73" s="9" t="s">
        <v>39</v>
      </c>
      <c r="E73" s="27">
        <v>2644689</v>
      </c>
      <c r="F73" s="27"/>
      <c r="G73" s="27">
        <v>3013981</v>
      </c>
    </row>
    <row r="74" spans="1:7" ht="24" customHeight="1">
      <c r="A74" s="18" t="s">
        <v>134</v>
      </c>
      <c r="E74" s="27">
        <v>-642305</v>
      </c>
      <c r="F74" s="27"/>
      <c r="G74" s="27">
        <v>384239</v>
      </c>
    </row>
    <row r="75" spans="1:7" ht="24" customHeight="1">
      <c r="A75" s="18" t="s">
        <v>132</v>
      </c>
      <c r="E75" s="27">
        <v>1229651</v>
      </c>
      <c r="F75" s="27"/>
      <c r="G75" s="27">
        <v>0</v>
      </c>
    </row>
    <row r="76" spans="1:7" ht="24" customHeight="1">
      <c r="A76" s="18" t="s">
        <v>40</v>
      </c>
      <c r="E76" s="27">
        <v>-141193</v>
      </c>
      <c r="F76" s="27"/>
      <c r="G76" s="27">
        <v>-221191</v>
      </c>
    </row>
    <row r="77" spans="1:7" ht="24" customHeight="1">
      <c r="A77" s="18" t="s">
        <v>41</v>
      </c>
      <c r="E77" s="67">
        <v>69114</v>
      </c>
      <c r="F77" s="27"/>
      <c r="G77" s="67">
        <v>39895</v>
      </c>
    </row>
    <row r="78" spans="1:7" ht="24" customHeight="1">
      <c r="A78" s="18" t="s">
        <v>113</v>
      </c>
      <c r="E78" s="65"/>
      <c r="F78" s="65"/>
      <c r="G78" s="65"/>
    </row>
    <row r="79" spans="1:7" ht="24" customHeight="1">
      <c r="A79" s="18" t="s">
        <v>42</v>
      </c>
      <c r="E79" s="66">
        <f>SUM(E66:E77)</f>
        <v>33612253</v>
      </c>
      <c r="F79" s="66"/>
      <c r="G79" s="66">
        <f>SUM(G66:G77)</f>
        <v>41717815</v>
      </c>
    </row>
    <row r="80" spans="1:7" ht="24" customHeight="1">
      <c r="A80" s="18" t="s">
        <v>43</v>
      </c>
      <c r="E80" s="65"/>
      <c r="F80" s="65"/>
      <c r="G80" s="65"/>
    </row>
    <row r="81" spans="1:7" ht="24" customHeight="1">
      <c r="A81" s="18" t="s">
        <v>73</v>
      </c>
      <c r="E81" s="27">
        <v>76328557</v>
      </c>
      <c r="F81" s="27"/>
      <c r="G81" s="27">
        <v>27429622</v>
      </c>
    </row>
    <row r="82" spans="1:7" ht="24" customHeight="1">
      <c r="A82" s="18" t="s">
        <v>44</v>
      </c>
      <c r="E82" s="27">
        <v>-4578669</v>
      </c>
      <c r="F82" s="27"/>
      <c r="G82" s="27">
        <v>-16296557</v>
      </c>
    </row>
    <row r="83" spans="1:7" ht="24" customHeight="1">
      <c r="A83" s="18" t="s">
        <v>45</v>
      </c>
      <c r="E83" s="27">
        <v>3708687</v>
      </c>
      <c r="F83" s="27"/>
      <c r="G83" s="27">
        <v>-5353439</v>
      </c>
    </row>
    <row r="84" spans="1:7" ht="24" customHeight="1">
      <c r="A84" s="18" t="s">
        <v>46</v>
      </c>
      <c r="F84" s="27"/>
    </row>
    <row r="85" spans="1:7" ht="24" customHeight="1">
      <c r="A85" s="18" t="s">
        <v>86</v>
      </c>
      <c r="E85" s="27">
        <v>-52156383</v>
      </c>
      <c r="F85" s="27"/>
      <c r="G85" s="27">
        <v>1360936</v>
      </c>
    </row>
    <row r="86" spans="1:7" ht="24" customHeight="1">
      <c r="A86" s="18" t="s">
        <v>47</v>
      </c>
      <c r="E86" s="67">
        <v>-2412208</v>
      </c>
      <c r="F86" s="27"/>
      <c r="G86" s="67">
        <v>2956140</v>
      </c>
    </row>
    <row r="87" spans="1:7" ht="24" customHeight="1">
      <c r="A87" s="18" t="s">
        <v>131</v>
      </c>
      <c r="E87" s="27">
        <f>SUM(E79:E86)</f>
        <v>54502237</v>
      </c>
      <c r="F87" s="66"/>
      <c r="G87" s="27">
        <f>SUM(G79:G86)</f>
        <v>51814517</v>
      </c>
    </row>
    <row r="88" spans="1:7" ht="24" customHeight="1">
      <c r="A88" s="18" t="s">
        <v>114</v>
      </c>
      <c r="E88" s="30">
        <v>-393484</v>
      </c>
      <c r="F88" s="30"/>
      <c r="G88" s="30">
        <v>-1048795</v>
      </c>
    </row>
    <row r="89" spans="1:7" ht="24" customHeight="1">
      <c r="A89" s="18" t="s">
        <v>48</v>
      </c>
      <c r="E89" s="30">
        <v>-69114</v>
      </c>
      <c r="F89" s="30"/>
      <c r="G89" s="30">
        <v>-39895</v>
      </c>
    </row>
    <row r="90" spans="1:7" ht="24" customHeight="1">
      <c r="A90" s="41" t="s">
        <v>90</v>
      </c>
      <c r="B90" s="2"/>
      <c r="C90" s="39"/>
      <c r="E90" s="67">
        <v>-9205597</v>
      </c>
      <c r="F90" s="27"/>
      <c r="G90" s="67">
        <v>-132512</v>
      </c>
    </row>
    <row r="91" spans="1:7" ht="24" customHeight="1">
      <c r="A91" s="42" t="s">
        <v>130</v>
      </c>
      <c r="B91" s="2"/>
      <c r="C91" s="39"/>
      <c r="E91" s="67">
        <f>SUM(E87:E90)</f>
        <v>44834042</v>
      </c>
      <c r="F91" s="64"/>
      <c r="G91" s="67">
        <f>SUM(G87:G90)</f>
        <v>50593315</v>
      </c>
    </row>
    <row r="92" spans="1:7" ht="24" customHeight="1">
      <c r="A92" s="41"/>
      <c r="B92" s="2"/>
      <c r="C92" s="39"/>
    </row>
    <row r="93" spans="1:7" ht="24" customHeight="1">
      <c r="A93" s="41" t="s">
        <v>12</v>
      </c>
      <c r="B93" s="2"/>
      <c r="C93" s="39"/>
    </row>
    <row r="94" spans="1:7" s="2" customFormat="1" ht="24" customHeight="1">
      <c r="B94" s="14"/>
      <c r="C94" s="15"/>
      <c r="D94" s="16"/>
      <c r="E94" s="16"/>
      <c r="F94" s="16"/>
      <c r="G94" s="43" t="s">
        <v>53</v>
      </c>
    </row>
    <row r="95" spans="1:7" s="2" customFormat="1" ht="24" customHeight="1">
      <c r="A95" s="13" t="s">
        <v>0</v>
      </c>
      <c r="B95" s="14"/>
      <c r="C95" s="15"/>
      <c r="D95" s="16"/>
      <c r="E95" s="16"/>
      <c r="F95" s="16"/>
      <c r="G95" s="16"/>
    </row>
    <row r="96" spans="1:7" s="2" customFormat="1" ht="24" customHeight="1">
      <c r="A96" s="13" t="s">
        <v>82</v>
      </c>
      <c r="B96" s="14"/>
      <c r="C96" s="15"/>
      <c r="D96" s="16"/>
      <c r="E96" s="16"/>
      <c r="F96" s="16"/>
      <c r="G96" s="16"/>
    </row>
    <row r="97" spans="1:7" s="2" customFormat="1" ht="24" customHeight="1">
      <c r="A97" s="13" t="s">
        <v>118</v>
      </c>
      <c r="B97" s="16"/>
      <c r="C97" s="15"/>
      <c r="D97" s="16"/>
      <c r="E97" s="16"/>
      <c r="F97" s="16"/>
      <c r="G97" s="16"/>
    </row>
    <row r="98" spans="1:7" s="2" customFormat="1" ht="24" customHeight="1">
      <c r="B98" s="16"/>
      <c r="C98" s="15"/>
      <c r="D98" s="16"/>
      <c r="E98" s="16"/>
      <c r="F98" s="16"/>
      <c r="G98" s="17" t="s">
        <v>1</v>
      </c>
    </row>
    <row r="99" spans="1:7" ht="24" customHeight="1">
      <c r="C99" s="19"/>
      <c r="E99" s="20">
        <v>2021</v>
      </c>
      <c r="F99" s="21"/>
      <c r="G99" s="20">
        <v>2020</v>
      </c>
    </row>
    <row r="100" spans="1:7" ht="24" customHeight="1">
      <c r="A100" s="35" t="s">
        <v>63</v>
      </c>
      <c r="B100" s="36"/>
      <c r="C100" s="39"/>
      <c r="E100" s="33"/>
      <c r="F100" s="43"/>
      <c r="G100" s="33"/>
    </row>
    <row r="101" spans="1:7" ht="24" customHeight="1">
      <c r="A101" s="18" t="s">
        <v>135</v>
      </c>
      <c r="C101" s="39"/>
      <c r="E101" s="30">
        <v>-10642093</v>
      </c>
      <c r="F101" s="30"/>
      <c r="G101" s="30">
        <v>-4352755</v>
      </c>
    </row>
    <row r="102" spans="1:7" ht="24" customHeight="1">
      <c r="A102" s="18" t="s">
        <v>115</v>
      </c>
      <c r="C102" s="39"/>
      <c r="E102" s="30">
        <v>16236</v>
      </c>
      <c r="F102" s="30"/>
      <c r="G102" s="30">
        <v>49040</v>
      </c>
    </row>
    <row r="103" spans="1:7" s="44" customFormat="1" ht="24" customHeight="1">
      <c r="A103" s="4" t="s">
        <v>116</v>
      </c>
      <c r="C103" s="45"/>
      <c r="E103" s="30">
        <v>71232</v>
      </c>
      <c r="F103" s="30"/>
      <c r="G103" s="30">
        <v>394181</v>
      </c>
    </row>
    <row r="104" spans="1:7" ht="24" customHeight="1">
      <c r="A104" s="35" t="s">
        <v>100</v>
      </c>
      <c r="C104" s="39"/>
      <c r="E104" s="28">
        <f>SUM(E101:E103)</f>
        <v>-10554625</v>
      </c>
      <c r="F104" s="27"/>
      <c r="G104" s="28">
        <f>SUM(G101:G103)</f>
        <v>-3909534</v>
      </c>
    </row>
    <row r="105" spans="1:7" ht="24" customHeight="1">
      <c r="A105" s="35" t="s">
        <v>65</v>
      </c>
      <c r="B105" s="36"/>
      <c r="C105" s="39"/>
      <c r="E105" s="27"/>
      <c r="F105" s="27"/>
      <c r="G105" s="27"/>
    </row>
    <row r="106" spans="1:7" ht="24" customHeight="1">
      <c r="A106" s="18" t="s">
        <v>117</v>
      </c>
      <c r="B106" s="36"/>
      <c r="C106" s="39"/>
      <c r="E106" s="27">
        <v>-782886</v>
      </c>
      <c r="F106" s="27"/>
      <c r="G106" s="27">
        <v>-2172504</v>
      </c>
    </row>
    <row r="107" spans="1:7" ht="24" customHeight="1">
      <c r="A107" s="18" t="s">
        <v>87</v>
      </c>
      <c r="B107" s="2"/>
      <c r="C107" s="39"/>
      <c r="E107" s="73">
        <v>-54675000</v>
      </c>
      <c r="F107" s="27"/>
      <c r="G107" s="73">
        <v>-54675000</v>
      </c>
    </row>
    <row r="108" spans="1:7" ht="24" customHeight="1">
      <c r="A108" s="35" t="s">
        <v>49</v>
      </c>
      <c r="B108" s="2"/>
      <c r="C108" s="39"/>
      <c r="E108" s="28">
        <f>SUM(E106:E107)</f>
        <v>-55457886</v>
      </c>
      <c r="F108" s="27"/>
      <c r="G108" s="28">
        <f>SUM(G106:G107)</f>
        <v>-56847504</v>
      </c>
    </row>
    <row r="109" spans="1:7" ht="24" customHeight="1">
      <c r="A109" s="35" t="s">
        <v>91</v>
      </c>
      <c r="C109" s="39"/>
      <c r="E109" s="30">
        <f>E108+E104+E91</f>
        <v>-21178469</v>
      </c>
      <c r="F109" s="27"/>
      <c r="G109" s="30">
        <f>G108+G104+G91</f>
        <v>-10163723</v>
      </c>
    </row>
    <row r="110" spans="1:7" ht="24" customHeight="1">
      <c r="A110" s="18" t="s">
        <v>101</v>
      </c>
      <c r="C110" s="39"/>
      <c r="D110" s="39"/>
      <c r="E110" s="30">
        <v>-482612</v>
      </c>
      <c r="F110" s="30"/>
      <c r="G110" s="30">
        <v>40941</v>
      </c>
    </row>
    <row r="111" spans="1:7" ht="24" customHeight="1">
      <c r="A111" s="42" t="s">
        <v>50</v>
      </c>
      <c r="B111" s="2"/>
      <c r="C111" s="39"/>
      <c r="E111" s="67">
        <v>142246712</v>
      </c>
      <c r="F111" s="27"/>
      <c r="G111" s="67">
        <v>162744016</v>
      </c>
    </row>
    <row r="112" spans="1:7" ht="24" customHeight="1" thickBot="1">
      <c r="A112" s="42" t="s">
        <v>51</v>
      </c>
      <c r="B112" s="2"/>
      <c r="C112" s="39"/>
      <c r="E112" s="69">
        <f>SUM(E109:E111)</f>
        <v>120585631</v>
      </c>
      <c r="F112" s="27"/>
      <c r="G112" s="69">
        <f>SUM(G109:G111)</f>
        <v>152621234</v>
      </c>
    </row>
    <row r="113" spans="1:7" ht="24" customHeight="1" thickTop="1">
      <c r="C113" s="39"/>
      <c r="E113" s="27"/>
      <c r="F113" s="27"/>
      <c r="G113" s="27"/>
    </row>
    <row r="114" spans="1:7" ht="24" customHeight="1">
      <c r="A114" s="35" t="s">
        <v>96</v>
      </c>
      <c r="C114" s="39"/>
      <c r="E114" s="40"/>
      <c r="F114" s="40"/>
      <c r="G114" s="40"/>
    </row>
    <row r="115" spans="1:7" ht="24" customHeight="1">
      <c r="A115" s="18" t="s">
        <v>75</v>
      </c>
      <c r="C115" s="39"/>
      <c r="E115" s="40"/>
      <c r="F115" s="40"/>
      <c r="G115" s="40"/>
    </row>
    <row r="116" spans="1:7" ht="24" customHeight="1">
      <c r="A116" s="18" t="s">
        <v>136</v>
      </c>
      <c r="C116" s="39"/>
      <c r="E116" s="40">
        <v>3016806</v>
      </c>
      <c r="F116" s="40"/>
      <c r="G116" s="40">
        <v>2097237</v>
      </c>
    </row>
    <row r="117" spans="1:7" ht="24" customHeight="1">
      <c r="A117" s="18" t="s">
        <v>137</v>
      </c>
      <c r="C117" s="39"/>
      <c r="E117" s="27">
        <v>0</v>
      </c>
      <c r="F117" s="40"/>
      <c r="G117" s="40">
        <v>3290000</v>
      </c>
    </row>
    <row r="118" spans="1:7" ht="24" customHeight="1">
      <c r="C118" s="39"/>
      <c r="E118" s="40"/>
      <c r="F118" s="40"/>
      <c r="G118" s="40"/>
    </row>
    <row r="119" spans="1:7" ht="24" customHeight="1">
      <c r="A119" s="41" t="s">
        <v>52</v>
      </c>
      <c r="B119" s="2"/>
      <c r="C119" s="39"/>
    </row>
  </sheetData>
  <printOptions horizontalCentered="1"/>
  <pageMargins left="0.9055118110236221" right="0.27559055118110237" top="0.78740157480314965" bottom="0.31496062992125984" header="0.31496062992125984" footer="0.31496062992125984"/>
  <pageSetup paperSize="9" scale="89" fitToHeight="6" orientation="portrait" r:id="rId1"/>
  <rowBreaks count="3" manualBreakCount="3">
    <brk id="29" max="16383" man="1"/>
    <brk id="58" max="16383" man="1"/>
    <brk id="93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showGridLines="0" view="pageBreakPreview" zoomScale="98" zoomScaleNormal="70" zoomScaleSheetLayoutView="98" workbookViewId="0"/>
  </sheetViews>
  <sheetFormatPr defaultColWidth="9.1796875" defaultRowHeight="24" customHeight="1"/>
  <cols>
    <col min="1" max="1" width="42.54296875" style="46" customWidth="1"/>
    <col min="2" max="2" width="16.54296875" style="46" customWidth="1"/>
    <col min="3" max="3" width="1.453125" style="46" customWidth="1"/>
    <col min="4" max="4" width="16.54296875" style="46" customWidth="1"/>
    <col min="5" max="5" width="1.453125" style="46" customWidth="1"/>
    <col min="6" max="6" width="16.54296875" style="46" customWidth="1"/>
    <col min="7" max="7" width="1.453125" style="75" customWidth="1"/>
    <col min="8" max="8" width="16.54296875" style="46" customWidth="1"/>
    <col min="9" max="9" width="1.453125" style="46" customWidth="1"/>
    <col min="10" max="10" width="16.54296875" style="46" customWidth="1"/>
    <col min="11" max="11" width="9.1796875" style="46"/>
    <col min="12" max="12" width="22" style="46" customWidth="1"/>
    <col min="13" max="16384" width="9.1796875" style="46"/>
  </cols>
  <sheetData>
    <row r="1" spans="1:10" ht="24" customHeight="1">
      <c r="J1" s="47" t="s">
        <v>53</v>
      </c>
    </row>
    <row r="2" spans="1:10" ht="24" customHeight="1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4" customHeight="1">
      <c r="A3" s="104" t="s">
        <v>83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" customHeight="1">
      <c r="A4" s="104" t="s">
        <v>118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s="48" customFormat="1" ht="24" customHeight="1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 s="48" customFormat="1" ht="24" customHeight="1">
      <c r="B6" s="48" t="s">
        <v>54</v>
      </c>
      <c r="F6" s="106" t="s">
        <v>55</v>
      </c>
      <c r="G6" s="106"/>
      <c r="H6" s="106"/>
    </row>
    <row r="7" spans="1:10" s="48" customFormat="1" ht="24" customHeight="1">
      <c r="A7" s="50"/>
      <c r="B7" s="48" t="s">
        <v>74</v>
      </c>
      <c r="F7" s="49" t="s">
        <v>56</v>
      </c>
      <c r="G7" s="49"/>
      <c r="H7" s="49"/>
    </row>
    <row r="8" spans="1:10" s="48" customFormat="1" ht="24" customHeight="1">
      <c r="A8" s="50"/>
      <c r="B8" s="103" t="s">
        <v>62</v>
      </c>
      <c r="D8" s="103" t="s">
        <v>24</v>
      </c>
      <c r="F8" s="103" t="s">
        <v>57</v>
      </c>
      <c r="G8" s="49"/>
      <c r="H8" s="103" t="s">
        <v>58</v>
      </c>
      <c r="J8" s="103" t="s">
        <v>59</v>
      </c>
    </row>
    <row r="9" spans="1:10" s="48" customFormat="1" ht="24" customHeight="1">
      <c r="A9" s="50"/>
      <c r="B9" s="49"/>
      <c r="D9" s="49"/>
      <c r="F9" s="49"/>
      <c r="G9" s="49"/>
      <c r="H9" s="49"/>
      <c r="J9" s="49"/>
    </row>
    <row r="10" spans="1:10" ht="24" customHeight="1">
      <c r="A10" s="51" t="s">
        <v>103</v>
      </c>
      <c r="B10" s="52">
        <v>121500000</v>
      </c>
      <c r="C10" s="52"/>
      <c r="D10" s="52">
        <v>233350000</v>
      </c>
      <c r="E10" s="52"/>
      <c r="F10" s="52">
        <v>12150000</v>
      </c>
      <c r="G10" s="53"/>
      <c r="H10" s="52">
        <v>141707438</v>
      </c>
      <c r="I10" s="52"/>
      <c r="J10" s="52">
        <f>SUM(B10:H10)</f>
        <v>508707438</v>
      </c>
    </row>
    <row r="11" spans="1:10" ht="24" customHeight="1">
      <c r="A11" s="54" t="s">
        <v>61</v>
      </c>
      <c r="B11" s="74">
        <v>0</v>
      </c>
      <c r="C11" s="53"/>
      <c r="D11" s="74">
        <v>0</v>
      </c>
      <c r="E11" s="53"/>
      <c r="F11" s="74">
        <v>0</v>
      </c>
      <c r="G11" s="53"/>
      <c r="H11" s="53">
        <v>22425131</v>
      </c>
      <c r="I11" s="52"/>
      <c r="J11" s="53">
        <f>SUM(B11:H11)</f>
        <v>22425131</v>
      </c>
    </row>
    <row r="12" spans="1:10" ht="24" customHeight="1">
      <c r="A12" s="54" t="s">
        <v>128</v>
      </c>
      <c r="B12" s="74">
        <v>0</v>
      </c>
      <c r="C12" s="52"/>
      <c r="D12" s="74">
        <v>0</v>
      </c>
      <c r="E12" s="52"/>
      <c r="F12" s="74">
        <v>0</v>
      </c>
      <c r="G12" s="53"/>
      <c r="H12" s="53">
        <v>-54675000</v>
      </c>
      <c r="I12" s="52"/>
      <c r="J12" s="53">
        <f>SUM(B12:H12)</f>
        <v>-54675000</v>
      </c>
    </row>
    <row r="13" spans="1:10" ht="24" customHeight="1" thickBot="1">
      <c r="A13" s="51" t="s">
        <v>104</v>
      </c>
      <c r="B13" s="55">
        <f>SUM(B10:B12)</f>
        <v>121500000</v>
      </c>
      <c r="C13" s="53"/>
      <c r="D13" s="55">
        <f>SUM(D10:D12)</f>
        <v>233350000</v>
      </c>
      <c r="E13" s="53"/>
      <c r="F13" s="55">
        <f>SUM(F10:F12)</f>
        <v>12150000</v>
      </c>
      <c r="G13" s="53"/>
      <c r="H13" s="55">
        <f>SUM(H10:H12)</f>
        <v>109457569</v>
      </c>
      <c r="I13" s="53"/>
      <c r="J13" s="55">
        <f>SUM(J10:J12)</f>
        <v>476457569</v>
      </c>
    </row>
    <row r="14" spans="1:10" ht="24" customHeight="1" thickTop="1">
      <c r="A14" s="54"/>
      <c r="B14" s="56"/>
      <c r="C14" s="56"/>
      <c r="D14" s="56"/>
      <c r="E14" s="56"/>
      <c r="F14" s="56"/>
      <c r="G14" s="76"/>
      <c r="H14" s="56"/>
      <c r="I14" s="56"/>
      <c r="J14" s="56"/>
    </row>
    <row r="15" spans="1:10" ht="24" customHeight="1">
      <c r="A15" s="51" t="s">
        <v>119</v>
      </c>
      <c r="B15" s="52">
        <v>121500000</v>
      </c>
      <c r="C15" s="52"/>
      <c r="D15" s="52">
        <v>233350000</v>
      </c>
      <c r="E15" s="52"/>
      <c r="F15" s="52">
        <v>12150000</v>
      </c>
      <c r="G15" s="53"/>
      <c r="H15" s="52">
        <v>143950999</v>
      </c>
      <c r="I15" s="52"/>
      <c r="J15" s="52">
        <f>SUM(B15:H15)</f>
        <v>510950999</v>
      </c>
    </row>
    <row r="16" spans="1:10" ht="24" customHeight="1">
      <c r="A16" s="54" t="s">
        <v>61</v>
      </c>
      <c r="B16" s="74">
        <v>0</v>
      </c>
      <c r="C16" s="53"/>
      <c r="D16" s="74">
        <v>0</v>
      </c>
      <c r="E16" s="53"/>
      <c r="F16" s="74">
        <v>0</v>
      </c>
      <c r="G16" s="53"/>
      <c r="H16" s="53">
        <f>SUM('PL&amp;CF'!E50)</f>
        <v>17970480</v>
      </c>
      <c r="I16" s="52"/>
      <c r="J16" s="52">
        <f>SUM(B16:H16)</f>
        <v>17970480</v>
      </c>
    </row>
    <row r="17" spans="1:10" ht="24" customHeight="1">
      <c r="A17" s="54" t="s">
        <v>128</v>
      </c>
      <c r="B17" s="74">
        <v>0</v>
      </c>
      <c r="C17" s="52"/>
      <c r="D17" s="74">
        <v>0</v>
      </c>
      <c r="E17" s="52"/>
      <c r="F17" s="74">
        <v>0</v>
      </c>
      <c r="G17" s="53"/>
      <c r="H17" s="53">
        <v>-54675000</v>
      </c>
      <c r="I17" s="52"/>
      <c r="J17" s="52">
        <f>SUM(B17:H17)</f>
        <v>-54675000</v>
      </c>
    </row>
    <row r="18" spans="1:10" ht="24" customHeight="1" thickBot="1">
      <c r="A18" s="51" t="s">
        <v>120</v>
      </c>
      <c r="B18" s="55">
        <f>SUM(B15:B17)</f>
        <v>121500000</v>
      </c>
      <c r="C18" s="53"/>
      <c r="D18" s="55">
        <f>SUM(D15:D17)</f>
        <v>233350000</v>
      </c>
      <c r="E18" s="53"/>
      <c r="F18" s="55">
        <f>SUM(F15:F17)</f>
        <v>12150000</v>
      </c>
      <c r="G18" s="53"/>
      <c r="H18" s="55">
        <f>SUM(H15:H17)</f>
        <v>107246479</v>
      </c>
      <c r="I18" s="53"/>
      <c r="J18" s="55">
        <f>SUM(J15:J17)</f>
        <v>474246479</v>
      </c>
    </row>
    <row r="19" spans="1:10" ht="24" customHeight="1" thickTop="1">
      <c r="A19" s="54"/>
      <c r="B19" s="56"/>
      <c r="C19" s="56"/>
      <c r="D19" s="56"/>
      <c r="E19" s="56"/>
      <c r="F19" s="56"/>
      <c r="G19" s="76"/>
      <c r="H19" s="56"/>
      <c r="I19" s="56"/>
      <c r="J19" s="56"/>
    </row>
    <row r="20" spans="1:10" ht="24" customHeight="1">
      <c r="A20" s="54" t="s">
        <v>12</v>
      </c>
      <c r="B20" s="57"/>
      <c r="C20" s="58"/>
      <c r="D20" s="58"/>
      <c r="E20" s="58"/>
      <c r="F20" s="58"/>
      <c r="G20" s="58"/>
      <c r="H20" s="58"/>
    </row>
    <row r="21" spans="1:10" ht="24" customHeight="1">
      <c r="A21" s="59"/>
      <c r="B21" s="57"/>
      <c r="C21" s="58"/>
      <c r="D21" s="58"/>
      <c r="E21" s="58"/>
      <c r="F21" s="58"/>
      <c r="G21" s="58"/>
      <c r="H21" s="58"/>
    </row>
    <row r="22" spans="1:10" ht="24" customHeight="1">
      <c r="A22" s="60"/>
      <c r="B22" s="57"/>
      <c r="C22" s="58"/>
      <c r="D22" s="58"/>
      <c r="E22" s="58"/>
      <c r="F22" s="61"/>
      <c r="G22" s="58"/>
      <c r="H22" s="61"/>
    </row>
    <row r="29" spans="1:10" ht="24" customHeight="1">
      <c r="A29" s="56"/>
    </row>
    <row r="32" spans="1:10" ht="24" customHeight="1">
      <c r="A32" s="70"/>
      <c r="B32" s="70"/>
      <c r="C32" s="70"/>
      <c r="D32" s="70"/>
      <c r="E32" s="70"/>
      <c r="F32" s="70"/>
      <c r="G32" s="77"/>
      <c r="H32" s="70"/>
    </row>
    <row r="33" spans="1:8" ht="24" customHeight="1">
      <c r="A33" s="70"/>
      <c r="B33" s="70"/>
      <c r="C33" s="70"/>
      <c r="D33" s="70"/>
      <c r="E33" s="70"/>
      <c r="F33" s="70"/>
      <c r="G33" s="77"/>
      <c r="H33" s="70"/>
    </row>
    <row r="34" spans="1:8" ht="24" customHeight="1">
      <c r="A34" s="70"/>
      <c r="B34" s="70"/>
      <c r="C34" s="70"/>
      <c r="D34" s="70"/>
      <c r="E34" s="70"/>
      <c r="F34" s="70"/>
      <c r="G34" s="77"/>
      <c r="H34" s="70"/>
    </row>
    <row r="35" spans="1:8" ht="24" customHeight="1">
      <c r="A35" s="70"/>
      <c r="B35" s="70"/>
      <c r="C35" s="70"/>
      <c r="D35" s="70"/>
      <c r="E35" s="70"/>
      <c r="F35" s="70"/>
      <c r="G35" s="77"/>
      <c r="H35" s="70"/>
    </row>
    <row r="36" spans="1:8" ht="24" customHeight="1">
      <c r="A36" s="70"/>
      <c r="B36" s="70"/>
      <c r="C36" s="70"/>
      <c r="D36" s="70"/>
      <c r="E36" s="70"/>
      <c r="F36" s="70"/>
      <c r="G36" s="77"/>
      <c r="H36" s="70"/>
    </row>
    <row r="37" spans="1:8" ht="24" customHeight="1">
      <c r="A37" s="70"/>
      <c r="B37" s="70"/>
      <c r="C37" s="70"/>
      <c r="D37" s="70"/>
      <c r="E37" s="70"/>
      <c r="F37" s="70"/>
      <c r="G37" s="77"/>
      <c r="H37" s="70"/>
    </row>
    <row r="38" spans="1:8" ht="24" customHeight="1">
      <c r="A38" s="70"/>
      <c r="B38" s="70"/>
      <c r="C38" s="70"/>
      <c r="D38" s="70"/>
      <c r="E38" s="70"/>
      <c r="F38" s="70"/>
      <c r="G38" s="77"/>
      <c r="H38" s="70"/>
    </row>
    <row r="39" spans="1:8" ht="24" customHeight="1">
      <c r="A39" s="70"/>
      <c r="B39" s="70"/>
      <c r="C39" s="70"/>
      <c r="D39" s="70"/>
      <c r="E39" s="70"/>
      <c r="F39" s="70"/>
      <c r="G39" s="77"/>
      <c r="H39" s="70"/>
    </row>
    <row r="40" spans="1:8" ht="24" customHeight="1">
      <c r="A40" s="70"/>
      <c r="B40" s="70"/>
      <c r="C40" s="70"/>
      <c r="D40" s="70"/>
      <c r="E40" s="70"/>
      <c r="F40" s="70"/>
      <c r="G40" s="77"/>
      <c r="H40" s="70"/>
    </row>
    <row r="41" spans="1:8" ht="24" customHeight="1">
      <c r="A41" s="70"/>
      <c r="B41" s="70"/>
      <c r="C41" s="70"/>
      <c r="D41" s="70"/>
      <c r="E41" s="70"/>
      <c r="F41" s="70"/>
      <c r="G41" s="77"/>
      <c r="H41" s="70"/>
    </row>
    <row r="42" spans="1:8" ht="24" customHeight="1">
      <c r="A42" s="70"/>
      <c r="B42" s="70"/>
      <c r="C42" s="70"/>
      <c r="D42" s="70"/>
      <c r="E42" s="70"/>
      <c r="F42" s="70"/>
      <c r="G42" s="77"/>
      <c r="H42" s="70"/>
    </row>
    <row r="43" spans="1:8" ht="24" customHeight="1">
      <c r="A43" s="70"/>
      <c r="B43" s="70"/>
      <c r="C43" s="70"/>
      <c r="D43" s="70"/>
      <c r="E43" s="70"/>
      <c r="F43" s="70"/>
      <c r="G43" s="77"/>
      <c r="H43" s="70"/>
    </row>
    <row r="44" spans="1:8" ht="24" customHeight="1">
      <c r="A44" s="70"/>
      <c r="B44" s="70"/>
      <c r="C44" s="70"/>
      <c r="D44" s="70"/>
      <c r="E44" s="70"/>
      <c r="F44" s="70"/>
      <c r="G44" s="77"/>
      <c r="H44" s="70"/>
    </row>
    <row r="45" spans="1:8" ht="24" customHeight="1">
      <c r="A45" s="70"/>
      <c r="B45" s="70"/>
      <c r="C45" s="70"/>
      <c r="D45" s="70"/>
      <c r="E45" s="70"/>
      <c r="F45" s="70"/>
      <c r="G45" s="77"/>
      <c r="H45" s="70"/>
    </row>
    <row r="46" spans="1:8" ht="24" customHeight="1">
      <c r="A46" s="70"/>
      <c r="B46" s="70"/>
      <c r="C46" s="70"/>
      <c r="D46" s="70"/>
      <c r="E46" s="70"/>
      <c r="F46" s="70"/>
      <c r="G46" s="77"/>
      <c r="H46" s="70"/>
    </row>
    <row r="47" spans="1:8" ht="24" customHeight="1">
      <c r="A47" s="70"/>
      <c r="B47" s="70"/>
      <c r="C47" s="70"/>
      <c r="D47" s="70"/>
      <c r="E47" s="70"/>
      <c r="F47" s="70"/>
      <c r="G47" s="77"/>
      <c r="H47" s="70"/>
    </row>
    <row r="57" spans="1:8" ht="24" customHeight="1">
      <c r="A57" s="70"/>
      <c r="B57" s="70"/>
      <c r="C57" s="70"/>
      <c r="D57" s="70"/>
      <c r="E57" s="70"/>
      <c r="F57" s="70"/>
      <c r="G57" s="77"/>
      <c r="H57" s="70"/>
    </row>
    <row r="58" spans="1:8" ht="24" customHeight="1">
      <c r="A58" s="70"/>
      <c r="B58" s="70"/>
      <c r="C58" s="70"/>
      <c r="D58" s="70"/>
      <c r="E58" s="70"/>
      <c r="F58" s="70"/>
      <c r="G58" s="77"/>
      <c r="H58" s="70"/>
    </row>
    <row r="59" spans="1:8" ht="24" customHeight="1">
      <c r="A59" s="70"/>
      <c r="B59" s="70"/>
      <c r="C59" s="70"/>
      <c r="D59" s="70"/>
      <c r="E59" s="70"/>
      <c r="F59" s="70"/>
      <c r="G59" s="77"/>
      <c r="H59" s="70"/>
    </row>
    <row r="60" spans="1:8" ht="24" customHeight="1">
      <c r="A60" s="70"/>
      <c r="B60" s="70"/>
      <c r="C60" s="70"/>
      <c r="D60" s="70"/>
      <c r="E60" s="70"/>
      <c r="F60" s="70"/>
      <c r="G60" s="77"/>
      <c r="H60" s="70"/>
    </row>
    <row r="61" spans="1:8" ht="24" customHeight="1">
      <c r="A61" s="70"/>
      <c r="B61" s="70"/>
      <c r="C61" s="70"/>
      <c r="D61" s="70"/>
      <c r="E61" s="70"/>
      <c r="F61" s="70"/>
      <c r="G61" s="77"/>
      <c r="H61" s="70"/>
    </row>
    <row r="62" spans="1:8" ht="24" customHeight="1">
      <c r="A62" s="70"/>
      <c r="B62" s="70"/>
      <c r="C62" s="70"/>
      <c r="D62" s="70"/>
      <c r="E62" s="70"/>
      <c r="F62" s="70"/>
      <c r="G62" s="77"/>
      <c r="H62" s="70"/>
    </row>
    <row r="63" spans="1:8" ht="24" customHeight="1">
      <c r="A63" s="70"/>
      <c r="B63" s="70"/>
      <c r="C63" s="70"/>
      <c r="D63" s="70"/>
      <c r="E63" s="70"/>
      <c r="F63" s="70"/>
      <c r="G63" s="77"/>
      <c r="H63" s="70"/>
    </row>
    <row r="64" spans="1:8" ht="24" customHeight="1">
      <c r="A64" s="70"/>
      <c r="B64" s="70"/>
      <c r="C64" s="70"/>
      <c r="D64" s="70"/>
      <c r="E64" s="70"/>
      <c r="F64" s="70"/>
      <c r="G64" s="77"/>
      <c r="H64" s="70"/>
    </row>
    <row r="65" spans="1:8" ht="24" customHeight="1">
      <c r="A65" s="70"/>
      <c r="B65" s="70"/>
      <c r="C65" s="70"/>
      <c r="D65" s="70"/>
      <c r="E65" s="70"/>
      <c r="F65" s="70"/>
      <c r="G65" s="77"/>
      <c r="H65" s="70"/>
    </row>
    <row r="66" spans="1:8" ht="24" customHeight="1">
      <c r="A66" s="70"/>
      <c r="B66" s="70"/>
      <c r="C66" s="70"/>
      <c r="D66" s="70"/>
      <c r="E66" s="70"/>
      <c r="F66" s="70"/>
      <c r="G66" s="77"/>
      <c r="H66" s="70"/>
    </row>
    <row r="67" spans="1:8" ht="24" customHeight="1">
      <c r="A67" s="70"/>
      <c r="B67" s="70"/>
      <c r="C67" s="70"/>
      <c r="D67" s="70"/>
      <c r="E67" s="70"/>
      <c r="F67" s="70"/>
      <c r="G67" s="77"/>
      <c r="H67" s="56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82" right="0.39370078740157483" top="0.76" bottom="0.31496062992125984" header="0.31496062992125984" footer="0.31496062992125984"/>
  <pageSetup paperSize="9" scale="7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2021-07-21T05:29:16Z</cp:lastPrinted>
  <dcterms:created xsi:type="dcterms:W3CDTF">2011-05-02T09:04:56Z</dcterms:created>
  <dcterms:modified xsi:type="dcterms:W3CDTF">2021-08-11T09:54:44Z</dcterms:modified>
</cp:coreProperties>
</file>