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Documents\00_Audited FS and SET report\SETLINK SUBMIT_2021-Q1\SETLINK FINAL SUBMIT 2021-Q1\"/>
    </mc:Choice>
  </mc:AlternateContent>
  <xr:revisionPtr revIDLastSave="0" documentId="8_{04889F27-436A-49C7-9309-56EA88D1A855}" xr6:coauthVersionLast="31" xr6:coauthVersionMax="31" xr10:uidLastSave="{00000000-0000-0000-0000-000000000000}"/>
  <bookViews>
    <workbookView xWindow="0" yWindow="0" windowWidth="15200" windowHeight="6960" xr2:uid="{00000000-000D-0000-FFFF-FFFF00000000}"/>
  </bookViews>
  <sheets>
    <sheet name="BS" sheetId="5" r:id="rId1"/>
    <sheet name="PL&amp;CF" sheetId="4" r:id="rId2"/>
    <sheet name="CE" sheetId="2" r:id="rId3"/>
  </sheets>
  <definedNames>
    <definedName name="_xlnm._FilterDatabase" localSheetId="0" hidden="1">BS!$C$36:$C$36</definedName>
    <definedName name="_xlnm._FilterDatabase" localSheetId="1" hidden="1">'PL&amp;CF'!$A$82:$A$85</definedName>
    <definedName name="_xlnm.Print_Area" localSheetId="0">BS!$A$1:$G$65</definedName>
    <definedName name="_xlnm.Print_Area" localSheetId="2">CE!$A$1:$J$18</definedName>
    <definedName name="_xlnm.Print_Area" localSheetId="1">'PL&amp;CF'!$A$1:$G$87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5" l="1"/>
  <c r="E41" i="5" l="1"/>
  <c r="E74" i="4" l="1"/>
  <c r="G74" i="4"/>
  <c r="G77" i="4" l="1"/>
  <c r="G16" i="4"/>
  <c r="G11" i="4"/>
  <c r="G17" i="4" l="1"/>
  <c r="G19" i="4" s="1"/>
  <c r="G21" i="4" s="1"/>
  <c r="G23" i="4" s="1"/>
  <c r="G26" i="4" s="1"/>
  <c r="G22" i="5"/>
  <c r="E22" i="5"/>
  <c r="G36" i="4" l="1"/>
  <c r="G49" i="4" s="1"/>
  <c r="G58" i="4" s="1"/>
  <c r="E16" i="5"/>
  <c r="E77" i="4" l="1"/>
  <c r="F16" i="2" l="1"/>
  <c r="D16" i="2"/>
  <c r="B16" i="2"/>
  <c r="E11" i="4" l="1"/>
  <c r="E45" i="5"/>
  <c r="G56" i="5" l="1"/>
  <c r="G55" i="5"/>
  <c r="E16" i="4" l="1"/>
  <c r="G61" i="4" l="1"/>
  <c r="G57" i="5"/>
  <c r="G45" i="5"/>
  <c r="G41" i="5"/>
  <c r="E46" i="5"/>
  <c r="G16" i="5"/>
  <c r="G78" i="4" l="1"/>
  <c r="G80" i="4" s="1"/>
  <c r="G46" i="5"/>
  <c r="G58" i="5" s="1"/>
  <c r="G23" i="5"/>
  <c r="G59" i="5" l="1"/>
  <c r="B12" i="2"/>
  <c r="J10" i="2" l="1"/>
  <c r="H12" i="2" l="1"/>
  <c r="J11" i="2" l="1"/>
  <c r="J14" i="2" l="1"/>
  <c r="E52" i="5"/>
  <c r="J12" i="2" l="1"/>
  <c r="E17" i="4"/>
  <c r="E19" i="4" s="1"/>
  <c r="E36" i="4" s="1"/>
  <c r="E21" i="4" l="1"/>
  <c r="E23" i="4" s="1"/>
  <c r="E49" i="4"/>
  <c r="E53" i="5"/>
  <c r="E55" i="5"/>
  <c r="G16" i="2"/>
  <c r="E26" i="4" l="1"/>
  <c r="H15" i="2"/>
  <c r="F12" i="2"/>
  <c r="D12" i="2"/>
  <c r="J15" i="2" l="1"/>
  <c r="J16" i="2" s="1"/>
  <c r="H16" i="2"/>
  <c r="E58" i="4"/>
  <c r="E61" i="4" l="1"/>
  <c r="E78" i="4" s="1"/>
  <c r="E80" i="4" s="1"/>
  <c r="E81" i="4" s="1"/>
  <c r="E56" i="5"/>
  <c r="E57" i="5" l="1"/>
  <c r="E58" i="5" l="1"/>
  <c r="E59" i="5" s="1"/>
</calcChain>
</file>

<file path=xl/sharedStrings.xml><?xml version="1.0" encoding="utf-8"?>
<sst xmlns="http://schemas.openxmlformats.org/spreadsheetml/2006/main" count="168" uniqueCount="133">
  <si>
    <t>Thai Poly Acrylic Public Company Limited</t>
  </si>
  <si>
    <t>(Unit: Baht)</t>
  </si>
  <si>
    <t>Note</t>
  </si>
  <si>
    <t>(Unaudited</t>
  </si>
  <si>
    <t>but reviewed)</t>
  </si>
  <si>
    <t>Assets</t>
  </si>
  <si>
    <t>Current assets</t>
  </si>
  <si>
    <t>Cash and cash equivalents</t>
  </si>
  <si>
    <t>Non-current assets</t>
  </si>
  <si>
    <t>Total non-current assets</t>
  </si>
  <si>
    <t>Total assets</t>
  </si>
  <si>
    <t>The accompanying notes are an integral part of the financial statements.</t>
  </si>
  <si>
    <t>Liabilities and shareholders' equity</t>
  </si>
  <si>
    <t>Current liabilities</t>
  </si>
  <si>
    <t>Other current liabilities</t>
  </si>
  <si>
    <t>Total current liabilities</t>
  </si>
  <si>
    <t>Non-current liabilities</t>
  </si>
  <si>
    <t>Provision for long-term employee benefits</t>
  </si>
  <si>
    <t>Total non-current liabilities</t>
  </si>
  <si>
    <t>Total liabilities</t>
  </si>
  <si>
    <t>Shareholders' equity</t>
  </si>
  <si>
    <t>Share capital</t>
  </si>
  <si>
    <t xml:space="preserve">   Registered</t>
  </si>
  <si>
    <t>Share premium</t>
  </si>
  <si>
    <t>Retained earnings</t>
  </si>
  <si>
    <t xml:space="preserve">   Unappropriated</t>
  </si>
  <si>
    <t>Total shareholders' equity</t>
  </si>
  <si>
    <t>Total liabilities and shareholders' equity</t>
  </si>
  <si>
    <t>Directors</t>
  </si>
  <si>
    <t>Revenues</t>
  </si>
  <si>
    <t>Other income</t>
  </si>
  <si>
    <t>Total revenues</t>
  </si>
  <si>
    <t>Expenses</t>
  </si>
  <si>
    <t>Administrative expenses</t>
  </si>
  <si>
    <t>Total expenses</t>
  </si>
  <si>
    <t>Finance cost</t>
  </si>
  <si>
    <t>Earnings per share</t>
  </si>
  <si>
    <t xml:space="preserve">   Depreciation and amortisation</t>
  </si>
  <si>
    <t xml:space="preserve">   Provision for long-term employee benefits</t>
  </si>
  <si>
    <t xml:space="preserve">   Interest income</t>
  </si>
  <si>
    <t xml:space="preserve">   Interest expenses</t>
  </si>
  <si>
    <t xml:space="preserve">   changes in operating assets and liabilities</t>
  </si>
  <si>
    <t xml:space="preserve">   Inventories</t>
  </si>
  <si>
    <t xml:space="preserve">   Other current assets</t>
  </si>
  <si>
    <t>Operating liabilities increase (decrease)</t>
  </si>
  <si>
    <t xml:space="preserve">   Other current liabilities</t>
  </si>
  <si>
    <t xml:space="preserve">   Cash paid for interest expenses</t>
  </si>
  <si>
    <t>Net cash flows used in financing activities</t>
  </si>
  <si>
    <t>Cash and cash equivalents at beginning of period</t>
  </si>
  <si>
    <t>Cash and cash equivalents at end of period</t>
  </si>
  <si>
    <t xml:space="preserve">The accompanying notes are an integral part of the financial statements. </t>
  </si>
  <si>
    <t>(Unaudited but reviewed)</t>
  </si>
  <si>
    <t>Issued and fully</t>
  </si>
  <si>
    <t xml:space="preserve">Retained earnings </t>
  </si>
  <si>
    <t>Appropriated -</t>
  </si>
  <si>
    <t>statutory reserve</t>
  </si>
  <si>
    <t>Unappropriated</t>
  </si>
  <si>
    <t>Total</t>
  </si>
  <si>
    <t>Other comprehensive income for the period</t>
  </si>
  <si>
    <t>Total comprehensive income for the period</t>
  </si>
  <si>
    <t>share capital</t>
  </si>
  <si>
    <t>Profit or loss:</t>
  </si>
  <si>
    <t xml:space="preserve">   Appropriated - statutory reserve</t>
  </si>
  <si>
    <t>Trade and other receivables</t>
  </si>
  <si>
    <t xml:space="preserve">Inventories </t>
  </si>
  <si>
    <t>Total current assets</t>
  </si>
  <si>
    <t>Property, plant and equipment</t>
  </si>
  <si>
    <t>Trade and other payables</t>
  </si>
  <si>
    <t xml:space="preserve">   Trade and other receivables</t>
  </si>
  <si>
    <t xml:space="preserve"> paid-up</t>
  </si>
  <si>
    <t xml:space="preserve">As at </t>
  </si>
  <si>
    <t>Statement of financial position</t>
  </si>
  <si>
    <t>(Audited)</t>
  </si>
  <si>
    <t>Statement of financial position (continued)</t>
  </si>
  <si>
    <t>Statement of comprehensive income</t>
  </si>
  <si>
    <t>Statement of changes in shareholders' equity</t>
  </si>
  <si>
    <t xml:space="preserve">      121,500,000 ordinary shares of Baht 1 each </t>
  </si>
  <si>
    <t xml:space="preserve">      of machinery and equipment</t>
  </si>
  <si>
    <t xml:space="preserve">   Trade and other payables </t>
  </si>
  <si>
    <t>Deferred tax assets</t>
  </si>
  <si>
    <t>Cost of sales and services</t>
  </si>
  <si>
    <t xml:space="preserve">   Cash paid for corporate income tax</t>
  </si>
  <si>
    <t>Cash flows statement</t>
  </si>
  <si>
    <t>Cash flows statement (continued)</t>
  </si>
  <si>
    <t>Operating assets (increase) decrease</t>
  </si>
  <si>
    <t>Net cash flows used in investing activities</t>
  </si>
  <si>
    <t xml:space="preserve">   Issued and fully paid-up</t>
  </si>
  <si>
    <t>Selling and distribution expenses</t>
  </si>
  <si>
    <t>Cash flows from (used in) operating activities</t>
  </si>
  <si>
    <t xml:space="preserve">   net cash provided by (paid from) operating activities</t>
  </si>
  <si>
    <t>Cash flows from (used in) investing activities</t>
  </si>
  <si>
    <t>Improvements of plant and acquisition of machinery and equipment</t>
  </si>
  <si>
    <t>Supplemental cash flow information</t>
  </si>
  <si>
    <t>Intangible assets - computer software</t>
  </si>
  <si>
    <t>Sales and service income</t>
  </si>
  <si>
    <t>Balance as at 1 January 2020</t>
  </si>
  <si>
    <t>Balance as at 31 March 2020</t>
  </si>
  <si>
    <t>Income tax payable</t>
  </si>
  <si>
    <t>Cash received from sales of machinery and equipment</t>
  </si>
  <si>
    <t>Long-term lease liabilities, net of current portion</t>
  </si>
  <si>
    <t>Payment of lease liabilities</t>
  </si>
  <si>
    <t>Non-cash transactions</t>
  </si>
  <si>
    <t xml:space="preserve">Profit from operating activities before  </t>
  </si>
  <si>
    <t>Cash flows used in financing activities</t>
  </si>
  <si>
    <t xml:space="preserve">   Reduce cost of inventory to net realisable value</t>
  </si>
  <si>
    <t>Other non-current financial assets</t>
  </si>
  <si>
    <t>For the three-month period ended 31 March 2021</t>
  </si>
  <si>
    <t>Balance as at 1 January 2021</t>
  </si>
  <si>
    <t>Balance as at 31 March 2021</t>
  </si>
  <si>
    <t>Current portion of lease liabilities</t>
  </si>
  <si>
    <t>Other current financial liabilities - forward contracts</t>
  </si>
  <si>
    <t>31 March 2021</t>
  </si>
  <si>
    <t>31 December 2020</t>
  </si>
  <si>
    <t>As at 31 March 2021</t>
  </si>
  <si>
    <t>Profit from operating activities</t>
  </si>
  <si>
    <t>Profit before income tax</t>
  </si>
  <si>
    <t>Income tax expenses</t>
  </si>
  <si>
    <t>Profit for the period</t>
  </si>
  <si>
    <t>Basic earnings per share</t>
  </si>
  <si>
    <t>Profit before tax</t>
  </si>
  <si>
    <t xml:space="preserve">Adjustments to reconcile profit before tax to </t>
  </si>
  <si>
    <t xml:space="preserve">   Reversal of allowance for expected credit loss</t>
  </si>
  <si>
    <t>Cash received from interest</t>
  </si>
  <si>
    <t xml:space="preserve">   Loss on fair value adjustments of forward contract</t>
  </si>
  <si>
    <t xml:space="preserve">   (Gains) losses on sales of machinery and equipment</t>
  </si>
  <si>
    <t xml:space="preserve">   Unrealised exchange gains</t>
  </si>
  <si>
    <t>Cash flows from operating activities</t>
  </si>
  <si>
    <t>Net cash flows from operating activities</t>
  </si>
  <si>
    <t>Net increase in cash and cash equivalents</t>
  </si>
  <si>
    <t>Other current assets</t>
  </si>
  <si>
    <t>Other current financial assets - fixed deposit</t>
  </si>
  <si>
    <t xml:space="preserve">   Cash paid for long-term employee benefits</t>
  </si>
  <si>
    <t xml:space="preserve">   Increase in accounts payable from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</si>
</sst>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7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0"/>
      <name val="ApFon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13">
    <xf numFmtId="0" fontId="0" fillId="0" borderId="0" xfId="0"/>
    <xf numFmtId="164" fontId="3" fillId="0" borderId="0" xfId="0" applyNumberFormat="1" applyFont="1" applyFill="1" applyAlignment="1"/>
    <xf numFmtId="0" fontId="2" fillId="0" borderId="0" xfId="0" applyFont="1" applyFill="1" applyAlignment="1"/>
    <xf numFmtId="164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5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/>
    <xf numFmtId="164" fontId="3" fillId="0" borderId="0" xfId="2" applyNumberFormat="1" applyFont="1" applyAlignment="1"/>
    <xf numFmtId="37" fontId="3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3" fillId="0" borderId="0" xfId="3" applyNumberFormat="1" applyFont="1" applyAlignment="1">
      <alignment horizontal="center"/>
    </xf>
    <xf numFmtId="0" fontId="2" fillId="0" borderId="0" xfId="2" applyNumberFormat="1" applyFont="1" applyAlignment="1"/>
    <xf numFmtId="41" fontId="3" fillId="0" borderId="0" xfId="2" applyNumberFormat="1" applyFont="1" applyAlignment="1">
      <alignment horizontal="center"/>
    </xf>
    <xf numFmtId="41" fontId="3" fillId="0" borderId="0" xfId="2" applyNumberFormat="1" applyFont="1" applyBorder="1" applyAlignment="1">
      <alignment horizontal="center"/>
    </xf>
    <xf numFmtId="0" fontId="3" fillId="0" borderId="0" xfId="2" applyNumberFormat="1" applyFont="1" applyAlignment="1"/>
    <xf numFmtId="41" fontId="3" fillId="0" borderId="3" xfId="2" applyNumberFormat="1" applyFont="1" applyBorder="1" applyAlignment="1">
      <alignment horizontal="center"/>
    </xf>
    <xf numFmtId="41" fontId="3" fillId="0" borderId="0" xfId="2" applyNumberFormat="1" applyFont="1" applyAlignment="1"/>
    <xf numFmtId="0" fontId="5" fillId="0" borderId="0" xfId="3" applyNumberFormat="1" applyFont="1" applyAlignment="1">
      <alignment horizontal="center"/>
    </xf>
    <xf numFmtId="41" fontId="3" fillId="0" borderId="0" xfId="3" applyNumberFormat="1" applyFont="1" applyBorder="1" applyAlignment="1">
      <alignment horizontal="right"/>
    </xf>
    <xf numFmtId="37" fontId="2" fillId="0" borderId="0" xfId="3" applyNumberFormat="1" applyFont="1" applyAlignment="1"/>
    <xf numFmtId="37" fontId="3" fillId="0" borderId="0" xfId="3" applyNumberFormat="1" applyFont="1" applyAlignment="1"/>
    <xf numFmtId="41" fontId="3" fillId="0" borderId="0" xfId="3" applyNumberFormat="1" applyFont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3" fillId="0" borderId="1" xfId="0" applyNumberFormat="1" applyFont="1" applyFill="1" applyBorder="1" applyAlignment="1"/>
    <xf numFmtId="41" fontId="3" fillId="0" borderId="2" xfId="0" applyNumberFormat="1" applyFont="1" applyFill="1" applyBorder="1" applyAlignment="1"/>
    <xf numFmtId="41" fontId="3" fillId="0" borderId="3" xfId="0" applyNumberFormat="1" applyFont="1" applyFill="1" applyBorder="1" applyAlignment="1"/>
    <xf numFmtId="41" fontId="3" fillId="0" borderId="4" xfId="0" applyNumberFormat="1" applyFont="1" applyFill="1" applyBorder="1" applyAlignment="1"/>
    <xf numFmtId="0" fontId="3" fillId="0" borderId="0" xfId="2" applyFont="1" applyAlignment="1"/>
    <xf numFmtId="164" fontId="3" fillId="0" borderId="0" xfId="0" quotePrefix="1" applyNumberFormat="1" applyFont="1" applyFill="1" applyAlignment="1"/>
    <xf numFmtId="164" fontId="5" fillId="0" borderId="0" xfId="0" applyNumberFormat="1" applyFont="1" applyFill="1" applyBorder="1" applyAlignment="1"/>
    <xf numFmtId="15" fontId="4" fillId="0" borderId="0" xfId="0" quotePrefix="1" applyNumberFormat="1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37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41" fontId="3" fillId="0" borderId="0" xfId="2" quotePrefix="1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3" fillId="0" borderId="5" xfId="0" applyNumberFormat="1" applyFont="1" applyFill="1" applyBorder="1" applyAlignment="1"/>
    <xf numFmtId="0" fontId="3" fillId="0" borderId="0" xfId="0" applyNumberFormat="1" applyFont="1" applyFill="1" applyBorder="1" applyAlignment="1"/>
    <xf numFmtId="164" fontId="3" fillId="0" borderId="0" xfId="2" applyNumberFormat="1" applyFont="1" applyBorder="1" applyAlignment="1"/>
    <xf numFmtId="41" fontId="3" fillId="0" borderId="0" xfId="2" applyNumberFormat="1" applyFont="1" applyBorder="1" applyAlignment="1"/>
    <xf numFmtId="0" fontId="3" fillId="0" borderId="0" xfId="2" applyFont="1" applyBorder="1" applyAlignment="1"/>
    <xf numFmtId="164" fontId="3" fillId="0" borderId="1" xfId="2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0" xfId="0" quotePrefix="1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>
      <alignment horizontal="centerContinuous" vertical="center"/>
    </xf>
    <xf numFmtId="164" fontId="3" fillId="0" borderId="0" xfId="0" applyNumberFormat="1" applyFont="1" applyFill="1" applyAlignment="1">
      <alignment horizontal="centerContinuous" vertical="center"/>
    </xf>
    <xf numFmtId="164" fontId="3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right" vertical="center"/>
    </xf>
    <xf numFmtId="39" fontId="2" fillId="0" borderId="0" xfId="0" applyNumberFormat="1" applyFont="1" applyAlignment="1" applyProtection="1">
      <alignment horizontal="left" vertical="center"/>
    </xf>
    <xf numFmtId="39" fontId="4" fillId="0" borderId="0" xfId="0" applyNumberFormat="1" applyFont="1" applyAlignment="1" applyProtection="1">
      <alignment horizontal="center" vertical="center"/>
    </xf>
    <xf numFmtId="39" fontId="3" fillId="0" borderId="0" xfId="0" applyNumberFormat="1" applyFont="1" applyAlignment="1" applyProtection="1">
      <alignment horizontal="center" vertical="center"/>
    </xf>
    <xf numFmtId="39" fontId="3" fillId="0" borderId="0" xfId="0" applyNumberFormat="1" applyFont="1" applyAlignment="1">
      <alignment vertical="center"/>
    </xf>
    <xf numFmtId="0" fontId="3" fillId="0" borderId="0" xfId="1" quotePrefix="1" applyNumberFormat="1" applyFont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164" fontId="3" fillId="0" borderId="0" xfId="0" quotePrefix="1" applyNumberFormat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64" fontId="3" fillId="2" borderId="0" xfId="0" quotePrefix="1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41" fontId="3" fillId="2" borderId="0" xfId="0" applyNumberFormat="1" applyFont="1" applyFill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left" vertical="center"/>
    </xf>
    <xf numFmtId="41" fontId="3" fillId="2" borderId="0" xfId="0" applyNumberFormat="1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0" xfId="0" quotePrefix="1" applyNumberFormat="1" applyFont="1" applyFill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41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quotePrefix="1" applyNumberFormat="1" applyFont="1" applyFill="1" applyAlignment="1"/>
    <xf numFmtId="0" fontId="3" fillId="0" borderId="0" xfId="0" applyFont="1"/>
    <xf numFmtId="0" fontId="5" fillId="0" borderId="0" xfId="0" applyFont="1" applyAlignment="1">
      <alignment horizontal="center"/>
    </xf>
    <xf numFmtId="164" fontId="3" fillId="0" borderId="0" xfId="0" applyNumberFormat="1" applyFont="1"/>
    <xf numFmtId="41" fontId="3" fillId="0" borderId="0" xfId="0" applyNumberFormat="1" applyFont="1"/>
    <xf numFmtId="41" fontId="3" fillId="0" borderId="1" xfId="0" applyNumberFormat="1" applyFont="1" applyFill="1" applyBorder="1" applyAlignment="1">
      <alignment vertical="center"/>
    </xf>
    <xf numFmtId="37" fontId="2" fillId="0" borderId="0" xfId="2" applyNumberFormat="1" applyFont="1" applyAlignment="1">
      <alignment horizontal="left"/>
    </xf>
    <xf numFmtId="38" fontId="3" fillId="0" borderId="0" xfId="2" applyNumberFormat="1" applyFont="1" applyAlignment="1">
      <alignment horizontal="right"/>
    </xf>
    <xf numFmtId="164" fontId="3" fillId="0" borderId="1" xfId="2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tabSelected="1" view="pageBreakPreview" zoomScaleNormal="100" zoomScaleSheetLayoutView="100" workbookViewId="0"/>
  </sheetViews>
  <sheetFormatPr defaultColWidth="10.7265625" defaultRowHeight="24" customHeight="1"/>
  <cols>
    <col min="1" max="1" width="45.7265625" style="5" customWidth="1"/>
    <col min="2" max="2" width="1.26953125" style="1" customWidth="1"/>
    <col min="3" max="3" width="11.26953125" style="11" customWidth="1"/>
    <col min="4" max="4" width="1.453125" style="1" customWidth="1"/>
    <col min="5" max="5" width="18.7265625" style="1" customWidth="1"/>
    <col min="6" max="6" width="1.453125" style="1" customWidth="1"/>
    <col min="7" max="7" width="18.7265625" style="1" customWidth="1"/>
    <col min="8" max="8" width="0.54296875" style="1" customWidth="1"/>
    <col min="9" max="9" width="10.7265625" style="1"/>
    <col min="10" max="10" width="13.54296875" style="1" bestFit="1" customWidth="1"/>
    <col min="11" max="16384" width="10.7265625" style="1"/>
  </cols>
  <sheetData>
    <row r="1" spans="1:7" ht="24" customHeight="1">
      <c r="A1" s="2" t="s">
        <v>0</v>
      </c>
      <c r="B1" s="38"/>
    </row>
    <row r="2" spans="1:7" ht="24" customHeight="1">
      <c r="A2" s="2" t="s">
        <v>71</v>
      </c>
    </row>
    <row r="3" spans="1:7" ht="24" customHeight="1">
      <c r="A3" s="2" t="s">
        <v>113</v>
      </c>
    </row>
    <row r="4" spans="1:7" ht="24" customHeight="1">
      <c r="A4" s="12"/>
      <c r="B4" s="12"/>
      <c r="D4" s="12"/>
      <c r="E4" s="3"/>
      <c r="F4" s="3"/>
      <c r="G4" s="4" t="s">
        <v>1</v>
      </c>
    </row>
    <row r="5" spans="1:7" ht="24" customHeight="1">
      <c r="A5" s="12"/>
      <c r="B5" s="12"/>
      <c r="D5" s="12"/>
      <c r="E5" s="9" t="s">
        <v>70</v>
      </c>
      <c r="F5" s="9"/>
      <c r="G5" s="9" t="s">
        <v>70</v>
      </c>
    </row>
    <row r="6" spans="1:7" ht="24" customHeight="1">
      <c r="A6" s="11"/>
      <c r="B6" s="12"/>
      <c r="C6" s="45" t="s">
        <v>2</v>
      </c>
      <c r="D6" s="12"/>
      <c r="E6" s="40" t="s">
        <v>111</v>
      </c>
      <c r="F6" s="6"/>
      <c r="G6" s="41" t="s">
        <v>112</v>
      </c>
    </row>
    <row r="7" spans="1:7" ht="24" customHeight="1">
      <c r="A7" s="11"/>
      <c r="B7" s="12"/>
      <c r="C7" s="45"/>
      <c r="D7" s="12"/>
      <c r="E7" s="42" t="s">
        <v>3</v>
      </c>
      <c r="F7" s="42"/>
      <c r="G7" s="43" t="s">
        <v>72</v>
      </c>
    </row>
    <row r="8" spans="1:7" ht="24" customHeight="1">
      <c r="A8" s="11"/>
      <c r="B8" s="12"/>
      <c r="C8" s="45"/>
      <c r="D8" s="12"/>
      <c r="E8" s="42" t="s">
        <v>4</v>
      </c>
      <c r="F8" s="42"/>
      <c r="G8" s="43"/>
    </row>
    <row r="9" spans="1:7" ht="24" customHeight="1">
      <c r="A9" s="2" t="s">
        <v>5</v>
      </c>
      <c r="C9" s="8"/>
    </row>
    <row r="10" spans="1:7" ht="24" customHeight="1">
      <c r="A10" s="2" t="s">
        <v>6</v>
      </c>
      <c r="C10" s="8"/>
      <c r="E10" s="30"/>
      <c r="F10" s="30"/>
      <c r="G10" s="30"/>
    </row>
    <row r="11" spans="1:7" ht="24" customHeight="1">
      <c r="A11" s="7" t="s">
        <v>7</v>
      </c>
      <c r="B11" s="38"/>
      <c r="C11" s="8"/>
      <c r="E11" s="30">
        <v>186237586</v>
      </c>
      <c r="F11" s="30"/>
      <c r="G11" s="30">
        <v>142246712</v>
      </c>
    </row>
    <row r="12" spans="1:7" ht="24" customHeight="1">
      <c r="A12" s="7" t="s">
        <v>63</v>
      </c>
      <c r="C12" s="8">
        <v>3</v>
      </c>
      <c r="D12" s="39"/>
      <c r="E12" s="30">
        <v>232502414</v>
      </c>
      <c r="F12" s="32"/>
      <c r="G12" s="31">
        <v>296768010</v>
      </c>
    </row>
    <row r="13" spans="1:7" ht="24" customHeight="1">
      <c r="A13" s="7" t="s">
        <v>64</v>
      </c>
      <c r="B13" s="38"/>
      <c r="C13" s="8"/>
      <c r="E13" s="30">
        <v>122927263</v>
      </c>
      <c r="F13" s="30"/>
      <c r="G13" s="30">
        <v>122984222.00000001</v>
      </c>
    </row>
    <row r="14" spans="1:7" ht="24" customHeight="1">
      <c r="A14" s="7" t="s">
        <v>130</v>
      </c>
      <c r="B14" s="38"/>
      <c r="C14" s="8"/>
      <c r="E14" s="30">
        <v>37861867</v>
      </c>
      <c r="F14" s="30"/>
      <c r="G14" s="30">
        <v>37861867</v>
      </c>
    </row>
    <row r="15" spans="1:7" ht="24" customHeight="1">
      <c r="A15" s="7" t="s">
        <v>129</v>
      </c>
      <c r="C15" s="8"/>
      <c r="E15" s="30">
        <v>8155563</v>
      </c>
      <c r="F15" s="31"/>
      <c r="G15" s="33">
        <v>9320438</v>
      </c>
    </row>
    <row r="16" spans="1:7" ht="24" customHeight="1">
      <c r="A16" s="2" t="s">
        <v>65</v>
      </c>
      <c r="C16" s="8"/>
      <c r="E16" s="34">
        <f>SUM(E11:E15)</f>
        <v>587684693</v>
      </c>
      <c r="F16" s="30"/>
      <c r="G16" s="34">
        <f>SUM(G11:G15)</f>
        <v>609181249</v>
      </c>
    </row>
    <row r="17" spans="1:7" ht="24" customHeight="1">
      <c r="A17" s="2" t="s">
        <v>8</v>
      </c>
      <c r="C17" s="8"/>
      <c r="E17" s="30"/>
      <c r="F17" s="30"/>
      <c r="G17" s="30"/>
    </row>
    <row r="18" spans="1:7" ht="24" customHeight="1">
      <c r="A18" s="105" t="s">
        <v>105</v>
      </c>
      <c r="C18" s="8"/>
      <c r="E18" s="31">
        <v>303018</v>
      </c>
      <c r="F18" s="31"/>
      <c r="G18" s="31">
        <v>303018</v>
      </c>
    </row>
    <row r="19" spans="1:7" ht="24" customHeight="1">
      <c r="A19" s="105" t="s">
        <v>66</v>
      </c>
      <c r="C19" s="8">
        <v>4</v>
      </c>
      <c r="E19" s="30">
        <v>249451886</v>
      </c>
      <c r="F19" s="30"/>
      <c r="G19" s="30">
        <v>250208082</v>
      </c>
    </row>
    <row r="20" spans="1:7" ht="24" customHeight="1">
      <c r="A20" s="105" t="s">
        <v>93</v>
      </c>
      <c r="C20" s="8"/>
      <c r="E20" s="30">
        <v>592377</v>
      </c>
      <c r="F20" s="30"/>
      <c r="G20" s="30">
        <v>657960</v>
      </c>
    </row>
    <row r="21" spans="1:7" ht="24" customHeight="1">
      <c r="A21" s="105" t="s">
        <v>79</v>
      </c>
      <c r="C21" s="8"/>
      <c r="E21" s="33">
        <v>9817646</v>
      </c>
      <c r="F21" s="30"/>
      <c r="G21" s="33">
        <v>8791071</v>
      </c>
    </row>
    <row r="22" spans="1:7" ht="24" customHeight="1">
      <c r="A22" s="2" t="s">
        <v>9</v>
      </c>
      <c r="C22" s="8"/>
      <c r="E22" s="33">
        <f>SUM(E18:E21)</f>
        <v>260164927</v>
      </c>
      <c r="F22" s="30"/>
      <c r="G22" s="33">
        <f>SUM(G18:G21)</f>
        <v>259960131</v>
      </c>
    </row>
    <row r="23" spans="1:7" ht="24" customHeight="1" thickBot="1">
      <c r="A23" s="2" t="s">
        <v>10</v>
      </c>
      <c r="E23" s="35">
        <f>SUM(E22,E16)</f>
        <v>847849620</v>
      </c>
      <c r="F23" s="31"/>
      <c r="G23" s="35">
        <f>SUM(G22,G16)</f>
        <v>869141380</v>
      </c>
    </row>
    <row r="24" spans="1:7" ht="24" customHeight="1" thickTop="1">
      <c r="E24" s="13"/>
      <c r="F24" s="13"/>
      <c r="G24" s="13"/>
    </row>
    <row r="25" spans="1:7" ht="24" customHeight="1">
      <c r="A25" s="104" t="s">
        <v>11</v>
      </c>
      <c r="B25" s="38"/>
      <c r="E25" s="13"/>
      <c r="F25" s="13"/>
      <c r="G25" s="13"/>
    </row>
    <row r="26" spans="1:7" ht="23.65" customHeight="1">
      <c r="A26" s="2" t="s">
        <v>0</v>
      </c>
      <c r="B26" s="38"/>
    </row>
    <row r="27" spans="1:7" ht="23.65" customHeight="1">
      <c r="A27" s="2" t="s">
        <v>73</v>
      </c>
      <c r="D27" s="12"/>
      <c r="E27" s="12"/>
      <c r="F27" s="12"/>
      <c r="G27" s="12"/>
    </row>
    <row r="28" spans="1:7" ht="23.65" customHeight="1">
      <c r="A28" s="2" t="s">
        <v>113</v>
      </c>
    </row>
    <row r="29" spans="1:7" ht="23.65" customHeight="1">
      <c r="A29" s="12"/>
      <c r="B29" s="12"/>
      <c r="D29" s="12"/>
      <c r="E29" s="3"/>
      <c r="F29" s="3"/>
      <c r="G29" s="4" t="s">
        <v>1</v>
      </c>
    </row>
    <row r="30" spans="1:7" ht="23.65" customHeight="1">
      <c r="A30" s="12"/>
      <c r="B30" s="12"/>
      <c r="D30" s="12"/>
      <c r="E30" s="9" t="s">
        <v>70</v>
      </c>
      <c r="F30" s="9"/>
      <c r="G30" s="9" t="s">
        <v>70</v>
      </c>
    </row>
    <row r="31" spans="1:7" ht="23.65" customHeight="1">
      <c r="A31" s="11"/>
      <c r="B31" s="12"/>
      <c r="C31" s="45" t="s">
        <v>2</v>
      </c>
      <c r="D31" s="12"/>
      <c r="E31" s="40" t="s">
        <v>111</v>
      </c>
      <c r="F31" s="6"/>
      <c r="G31" s="41" t="s">
        <v>112</v>
      </c>
    </row>
    <row r="32" spans="1:7" ht="23.65" customHeight="1">
      <c r="A32" s="11"/>
      <c r="B32" s="12"/>
      <c r="C32" s="45"/>
      <c r="D32" s="12"/>
      <c r="E32" s="42" t="s">
        <v>3</v>
      </c>
      <c r="F32" s="42"/>
      <c r="G32" s="43" t="s">
        <v>72</v>
      </c>
    </row>
    <row r="33" spans="1:7" ht="23.65" customHeight="1">
      <c r="A33" s="11"/>
      <c r="B33" s="12"/>
      <c r="C33" s="45"/>
      <c r="D33" s="12"/>
      <c r="E33" s="42" t="s">
        <v>4</v>
      </c>
      <c r="F33" s="42"/>
      <c r="G33" s="43"/>
    </row>
    <row r="34" spans="1:7" ht="23.65" customHeight="1">
      <c r="A34" s="2" t="s">
        <v>12</v>
      </c>
      <c r="C34" s="8"/>
      <c r="D34" s="12"/>
      <c r="E34" s="12"/>
      <c r="F34" s="12"/>
      <c r="G34" s="12"/>
    </row>
    <row r="35" spans="1:7" ht="23.65" customHeight="1">
      <c r="A35" s="2" t="s">
        <v>13</v>
      </c>
      <c r="C35" s="8"/>
    </row>
    <row r="36" spans="1:7" ht="23.65" customHeight="1">
      <c r="A36" s="7" t="s">
        <v>67</v>
      </c>
      <c r="C36" s="8">
        <v>5</v>
      </c>
      <c r="E36" s="1">
        <v>256872257</v>
      </c>
      <c r="G36" s="1">
        <v>293999689</v>
      </c>
    </row>
    <row r="37" spans="1:7" ht="23.65" customHeight="1">
      <c r="A37" s="7" t="s">
        <v>109</v>
      </c>
      <c r="C37" s="8"/>
      <c r="E37" s="1">
        <v>1585121</v>
      </c>
      <c r="G37" s="108">
        <v>1575414</v>
      </c>
    </row>
    <row r="38" spans="1:7" ht="23.65" customHeight="1">
      <c r="A38" s="7" t="s">
        <v>97</v>
      </c>
      <c r="C38" s="8"/>
      <c r="E38" s="1">
        <v>13096600</v>
      </c>
      <c r="G38" s="1">
        <v>9338458</v>
      </c>
    </row>
    <row r="39" spans="1:7" ht="23.65" customHeight="1">
      <c r="A39" s="7" t="s">
        <v>110</v>
      </c>
      <c r="C39" s="8"/>
      <c r="E39" s="1">
        <v>2467180</v>
      </c>
      <c r="G39" s="1">
        <v>237320</v>
      </c>
    </row>
    <row r="40" spans="1:7" ht="23.65" customHeight="1">
      <c r="A40" s="7" t="s">
        <v>14</v>
      </c>
      <c r="C40" s="8"/>
      <c r="E40" s="1">
        <v>5306344</v>
      </c>
      <c r="F40" s="30"/>
      <c r="G40" s="1">
        <v>7650377</v>
      </c>
    </row>
    <row r="41" spans="1:7" ht="23.65" customHeight="1">
      <c r="A41" s="2" t="s">
        <v>15</v>
      </c>
      <c r="C41" s="8"/>
      <c r="E41" s="34">
        <f>SUM(E36:E40)</f>
        <v>279327502</v>
      </c>
      <c r="F41" s="31"/>
      <c r="G41" s="34">
        <f>SUM(G36:G40)</f>
        <v>312801258</v>
      </c>
    </row>
    <row r="42" spans="1:7" ht="23.65" customHeight="1">
      <c r="A42" s="2" t="s">
        <v>16</v>
      </c>
      <c r="C42" s="8"/>
      <c r="E42" s="31"/>
      <c r="F42" s="31"/>
      <c r="G42" s="31"/>
    </row>
    <row r="43" spans="1:7" ht="23.65" customHeight="1">
      <c r="A43" s="7" t="s">
        <v>99</v>
      </c>
      <c r="C43" s="8"/>
      <c r="E43" s="108">
        <v>1815846</v>
      </c>
      <c r="F43" s="31"/>
      <c r="G43" s="108">
        <v>2215807</v>
      </c>
    </row>
    <row r="44" spans="1:7" ht="23.65" customHeight="1">
      <c r="A44" s="7" t="s">
        <v>17</v>
      </c>
      <c r="C44" s="106">
        <v>6</v>
      </c>
      <c r="D44" s="107"/>
      <c r="E44" s="108">
        <v>44102593</v>
      </c>
      <c r="F44" s="31"/>
      <c r="G44" s="108">
        <v>43173316</v>
      </c>
    </row>
    <row r="45" spans="1:7" ht="23.65" customHeight="1">
      <c r="A45" s="2" t="s">
        <v>18</v>
      </c>
      <c r="C45" s="8"/>
      <c r="E45" s="34">
        <f>SUM(E43:E44)</f>
        <v>45918439</v>
      </c>
      <c r="F45" s="31"/>
      <c r="G45" s="34">
        <f>SUM(G43:G44)</f>
        <v>45389123</v>
      </c>
    </row>
    <row r="46" spans="1:7" ht="23.65" customHeight="1">
      <c r="A46" s="2" t="s">
        <v>19</v>
      </c>
      <c r="E46" s="34">
        <f>SUM(E45,E41)</f>
        <v>325245941</v>
      </c>
      <c r="F46" s="31"/>
      <c r="G46" s="34">
        <f>SUM(G45,G41)</f>
        <v>358190381</v>
      </c>
    </row>
    <row r="47" spans="1:7" ht="23.65" customHeight="1">
      <c r="A47" s="2" t="s">
        <v>20</v>
      </c>
    </row>
    <row r="48" spans="1:7" ht="23.65" customHeight="1">
      <c r="A48" s="7" t="s">
        <v>21</v>
      </c>
    </row>
    <row r="49" spans="1:7" ht="23.65" customHeight="1">
      <c r="A49" s="7" t="s">
        <v>22</v>
      </c>
      <c r="B49" s="38"/>
      <c r="C49" s="8"/>
    </row>
    <row r="50" spans="1:7" ht="23.65" customHeight="1" thickBot="1">
      <c r="A50" s="7" t="s">
        <v>76</v>
      </c>
      <c r="C50" s="8"/>
      <c r="E50" s="36">
        <v>121500000</v>
      </c>
      <c r="F50" s="31"/>
      <c r="G50" s="36">
        <v>121500000</v>
      </c>
    </row>
    <row r="51" spans="1:7" ht="23.65" customHeight="1" thickTop="1">
      <c r="A51" s="7" t="s">
        <v>86</v>
      </c>
      <c r="B51" s="38"/>
      <c r="C51" s="8"/>
      <c r="E51" s="31"/>
      <c r="F51" s="31"/>
      <c r="G51" s="31"/>
    </row>
    <row r="52" spans="1:7" ht="23.65" customHeight="1">
      <c r="A52" s="7" t="s">
        <v>76</v>
      </c>
      <c r="C52" s="8">
        <v>10</v>
      </c>
      <c r="E52" s="31">
        <f>CE!B16</f>
        <v>121500000</v>
      </c>
      <c r="F52" s="31"/>
      <c r="G52" s="31">
        <v>121500000</v>
      </c>
    </row>
    <row r="53" spans="1:7" ht="23.65" customHeight="1">
      <c r="A53" s="7" t="s">
        <v>23</v>
      </c>
      <c r="E53" s="30">
        <f>CE!D16</f>
        <v>233350000</v>
      </c>
      <c r="F53" s="30"/>
      <c r="G53" s="30">
        <v>233350000</v>
      </c>
    </row>
    <row r="54" spans="1:7" ht="23.65" customHeight="1">
      <c r="A54" s="7" t="s">
        <v>24</v>
      </c>
      <c r="B54" s="38"/>
      <c r="C54" s="8"/>
      <c r="F54" s="30"/>
    </row>
    <row r="55" spans="1:7" ht="23.65" customHeight="1">
      <c r="A55" s="7" t="s">
        <v>62</v>
      </c>
      <c r="C55" s="8"/>
      <c r="E55" s="30">
        <f>CE!F16</f>
        <v>12150000</v>
      </c>
      <c r="F55" s="30"/>
      <c r="G55" s="30">
        <f>SUM(CE!F14)</f>
        <v>12150000</v>
      </c>
    </row>
    <row r="56" spans="1:7" ht="23.65" customHeight="1">
      <c r="A56" s="7" t="s">
        <v>25</v>
      </c>
      <c r="C56" s="8"/>
      <c r="E56" s="33">
        <f>CE!H16</f>
        <v>155603679</v>
      </c>
      <c r="F56" s="31"/>
      <c r="G56" s="33">
        <f>SUM(CE!H14)</f>
        <v>143950999</v>
      </c>
    </row>
    <row r="57" spans="1:7" ht="23.65" customHeight="1">
      <c r="A57" s="2" t="s">
        <v>26</v>
      </c>
      <c r="B57" s="38"/>
      <c r="E57" s="33">
        <f>SUM(E52:E56)</f>
        <v>522603679</v>
      </c>
      <c r="F57" s="30"/>
      <c r="G57" s="33">
        <f>SUM(G52:G56)</f>
        <v>510950999</v>
      </c>
    </row>
    <row r="58" spans="1:7" ht="23.65" customHeight="1" thickBot="1">
      <c r="A58" s="2" t="s">
        <v>27</v>
      </c>
      <c r="E58" s="36">
        <f>SUM(E57,E46)</f>
        <v>847849620</v>
      </c>
      <c r="F58" s="30"/>
      <c r="G58" s="36">
        <f>SUM(G57,G46)</f>
        <v>869141380</v>
      </c>
    </row>
    <row r="59" spans="1:7" ht="23.65" customHeight="1" thickTop="1">
      <c r="E59" s="30">
        <f>SUM(E58-E23)</f>
        <v>0</v>
      </c>
      <c r="F59" s="30"/>
      <c r="G59" s="30">
        <f>SUM(G58-G23)</f>
        <v>0</v>
      </c>
    </row>
    <row r="60" spans="1:7" ht="23.65" customHeight="1">
      <c r="A60" s="104" t="s">
        <v>11</v>
      </c>
      <c r="B60" s="38"/>
      <c r="C60" s="10"/>
    </row>
    <row r="61" spans="1:7" ht="23.65" customHeight="1">
      <c r="A61" s="104"/>
      <c r="B61" s="38"/>
      <c r="C61" s="10"/>
    </row>
    <row r="62" spans="1:7" ht="23.65" customHeight="1">
      <c r="A62" s="46"/>
      <c r="B62" s="13"/>
      <c r="C62" s="10"/>
    </row>
    <row r="63" spans="1:7" ht="23.65" customHeight="1">
      <c r="A63" s="104"/>
      <c r="B63" s="38"/>
      <c r="C63" s="10"/>
    </row>
    <row r="64" spans="1:7" ht="23.65" customHeight="1">
      <c r="A64" s="104"/>
      <c r="B64" s="5" t="s">
        <v>28</v>
      </c>
      <c r="C64" s="12"/>
    </row>
    <row r="65" spans="1:2" ht="23.65" customHeight="1">
      <c r="A65" s="46"/>
      <c r="B65" s="13"/>
    </row>
    <row r="66" spans="1:2" ht="24" customHeight="1">
      <c r="A66" s="47"/>
      <c r="B66" s="13"/>
    </row>
  </sheetData>
  <printOptions horizontalCentered="1"/>
  <pageMargins left="0.78740157480314998" right="0.23622047244094499" top="0.78740157480314998" bottom="0.118110236220472" header="0.31496062992126" footer="0.31496062992126"/>
  <pageSetup paperSize="9" scale="85" fitToHeight="0" orientation="portrait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showGridLines="0" view="pageBreakPreview" zoomScale="85" zoomScaleNormal="85" zoomScaleSheetLayoutView="85" workbookViewId="0">
      <selection activeCell="A84" sqref="A84"/>
    </sheetView>
  </sheetViews>
  <sheetFormatPr defaultColWidth="10.7265625" defaultRowHeight="24" customHeight="1"/>
  <cols>
    <col min="1" max="1" width="56.7265625" style="59" customWidth="1"/>
    <col min="2" max="2" width="2.453125" style="60" customWidth="1"/>
    <col min="3" max="3" width="6.26953125" style="59" customWidth="1"/>
    <col min="4" max="4" width="4.7265625" style="60" customWidth="1"/>
    <col min="5" max="5" width="16.7265625" style="60" customWidth="1"/>
    <col min="6" max="6" width="1.453125" style="60" customWidth="1"/>
    <col min="7" max="7" width="16.7265625" style="60" customWidth="1"/>
    <col min="8" max="16384" width="10.7265625" style="60"/>
  </cols>
  <sheetData>
    <row r="1" spans="1:7" s="52" customFormat="1" ht="24" customHeight="1">
      <c r="B1" s="53"/>
      <c r="C1" s="54"/>
      <c r="D1" s="55"/>
      <c r="E1" s="55"/>
      <c r="F1" s="55"/>
      <c r="G1" s="56" t="s">
        <v>51</v>
      </c>
    </row>
    <row r="2" spans="1:7" s="52" customFormat="1" ht="24" customHeight="1">
      <c r="A2" s="57" t="s">
        <v>0</v>
      </c>
      <c r="B2" s="53"/>
      <c r="C2" s="54"/>
      <c r="D2" s="55"/>
      <c r="E2" s="55"/>
      <c r="F2" s="55"/>
      <c r="G2" s="55"/>
    </row>
    <row r="3" spans="1:7" s="52" customFormat="1" ht="24" customHeight="1">
      <c r="A3" s="57" t="s">
        <v>74</v>
      </c>
      <c r="B3" s="55"/>
      <c r="C3" s="54"/>
      <c r="D3" s="55"/>
      <c r="E3" s="55"/>
      <c r="F3" s="55"/>
      <c r="G3" s="55"/>
    </row>
    <row r="4" spans="1:7" s="52" customFormat="1" ht="24" customHeight="1">
      <c r="A4" s="57" t="s">
        <v>106</v>
      </c>
      <c r="B4" s="55"/>
      <c r="C4" s="54"/>
      <c r="D4" s="55"/>
      <c r="E4" s="55"/>
      <c r="F4" s="55"/>
      <c r="G4" s="55"/>
    </row>
    <row r="5" spans="1:7" s="52" customFormat="1" ht="24" customHeight="1">
      <c r="B5" s="55"/>
      <c r="C5" s="54"/>
      <c r="D5" s="55"/>
      <c r="E5" s="55"/>
      <c r="F5" s="55"/>
      <c r="G5" s="58" t="s">
        <v>1</v>
      </c>
    </row>
    <row r="6" spans="1:7" ht="24" customHeight="1">
      <c r="C6" s="61" t="s">
        <v>2</v>
      </c>
      <c r="E6" s="62">
        <v>2021</v>
      </c>
      <c r="F6" s="63"/>
      <c r="G6" s="62">
        <v>2020</v>
      </c>
    </row>
    <row r="7" spans="1:7" s="67" customFormat="1" ht="24" customHeight="1">
      <c r="A7" s="64" t="s">
        <v>61</v>
      </c>
      <c r="B7" s="65"/>
      <c r="C7" s="66"/>
      <c r="E7" s="68"/>
    </row>
    <row r="8" spans="1:7" ht="24" customHeight="1">
      <c r="A8" s="57" t="s">
        <v>29</v>
      </c>
    </row>
    <row r="9" spans="1:7" ht="24" customHeight="1">
      <c r="A9" s="69" t="s">
        <v>94</v>
      </c>
      <c r="B9" s="52"/>
      <c r="C9" s="70"/>
      <c r="E9" s="71">
        <v>242272349</v>
      </c>
      <c r="F9" s="71"/>
      <c r="G9" s="71">
        <v>197610371</v>
      </c>
    </row>
    <row r="10" spans="1:7" ht="24" customHeight="1">
      <c r="A10" s="69" t="s">
        <v>30</v>
      </c>
      <c r="B10" s="52"/>
      <c r="C10" s="70"/>
      <c r="E10" s="71">
        <v>3985631</v>
      </c>
      <c r="F10" s="71"/>
      <c r="G10" s="71">
        <v>4162106</v>
      </c>
    </row>
    <row r="11" spans="1:7" ht="24" customHeight="1">
      <c r="A11" s="57" t="s">
        <v>31</v>
      </c>
      <c r="E11" s="72">
        <f>SUM(E9:E10)</f>
        <v>246257980</v>
      </c>
      <c r="F11" s="71"/>
      <c r="G11" s="72">
        <f>SUM(G9:G10)</f>
        <v>201772477</v>
      </c>
    </row>
    <row r="12" spans="1:7" ht="24" customHeight="1">
      <c r="A12" s="57" t="s">
        <v>32</v>
      </c>
      <c r="E12" s="71"/>
      <c r="F12" s="71"/>
      <c r="G12" s="71"/>
    </row>
    <row r="13" spans="1:7" ht="24" customHeight="1">
      <c r="A13" s="69" t="s">
        <v>80</v>
      </c>
      <c r="B13" s="52"/>
      <c r="E13" s="71">
        <v>199933699</v>
      </c>
      <c r="F13" s="71"/>
      <c r="G13" s="71">
        <v>155606822</v>
      </c>
    </row>
    <row r="14" spans="1:7" ht="24" customHeight="1">
      <c r="A14" s="69" t="s">
        <v>87</v>
      </c>
      <c r="B14" s="73"/>
      <c r="C14" s="70"/>
      <c r="E14" s="71">
        <v>12100735</v>
      </c>
      <c r="F14" s="71"/>
      <c r="G14" s="71">
        <v>7428568</v>
      </c>
    </row>
    <row r="15" spans="1:7" ht="24" customHeight="1">
      <c r="A15" s="74" t="s">
        <v>33</v>
      </c>
      <c r="B15" s="75"/>
      <c r="C15" s="76"/>
      <c r="D15" s="77"/>
      <c r="E15" s="71">
        <v>19683978</v>
      </c>
      <c r="F15" s="71"/>
      <c r="G15" s="71">
        <v>20716472</v>
      </c>
    </row>
    <row r="16" spans="1:7" ht="24" customHeight="1">
      <c r="A16" s="78" t="s">
        <v>34</v>
      </c>
      <c r="B16" s="77"/>
      <c r="C16" s="79"/>
      <c r="D16" s="77"/>
      <c r="E16" s="72">
        <f>SUM(E13:E15)</f>
        <v>231718412</v>
      </c>
      <c r="F16" s="80"/>
      <c r="G16" s="72">
        <f>SUM(G13:G15)</f>
        <v>183751862</v>
      </c>
    </row>
    <row r="17" spans="1:7" ht="24" customHeight="1">
      <c r="A17" s="78" t="s">
        <v>114</v>
      </c>
      <c r="B17" s="77"/>
      <c r="C17" s="79"/>
      <c r="D17" s="77"/>
      <c r="E17" s="71">
        <f>E11-E16</f>
        <v>14539568</v>
      </c>
      <c r="F17" s="80"/>
      <c r="G17" s="71">
        <f>G11-G16</f>
        <v>18020615</v>
      </c>
    </row>
    <row r="18" spans="1:7" ht="24" customHeight="1">
      <c r="A18" s="74" t="s">
        <v>35</v>
      </c>
      <c r="B18" s="77"/>
      <c r="C18" s="79"/>
      <c r="D18" s="77"/>
      <c r="E18" s="81">
        <v>-35746</v>
      </c>
      <c r="F18" s="71"/>
      <c r="G18" s="81">
        <v>-8905</v>
      </c>
    </row>
    <row r="19" spans="1:7" ht="24" customHeight="1">
      <c r="A19" s="78" t="s">
        <v>115</v>
      </c>
      <c r="B19" s="77"/>
      <c r="D19" s="77"/>
      <c r="E19" s="71">
        <f>SUM(E17:E18)</f>
        <v>14503822</v>
      </c>
      <c r="F19" s="80"/>
      <c r="G19" s="71">
        <f>SUM(G17:G18)</f>
        <v>18011710</v>
      </c>
    </row>
    <row r="20" spans="1:7" ht="24" customHeight="1">
      <c r="A20" s="74" t="s">
        <v>116</v>
      </c>
      <c r="B20" s="77"/>
      <c r="C20" s="76">
        <v>7</v>
      </c>
      <c r="D20" s="77"/>
      <c r="E20" s="81">
        <v>-2851142</v>
      </c>
      <c r="F20" s="82"/>
      <c r="G20" s="81">
        <v>-3570590</v>
      </c>
    </row>
    <row r="21" spans="1:7" ht="24" customHeight="1">
      <c r="A21" s="78" t="s">
        <v>117</v>
      </c>
      <c r="B21" s="83"/>
      <c r="C21" s="79"/>
      <c r="D21" s="77"/>
      <c r="E21" s="82">
        <f>SUM(E19:E20)</f>
        <v>11652680</v>
      </c>
      <c r="F21" s="84"/>
      <c r="G21" s="82">
        <f>SUM(G19:G20)</f>
        <v>14441120</v>
      </c>
    </row>
    <row r="22" spans="1:7" ht="24" customHeight="1">
      <c r="A22" s="78" t="s">
        <v>58</v>
      </c>
      <c r="B22" s="77"/>
      <c r="C22" s="79"/>
      <c r="D22" s="77"/>
      <c r="E22" s="81">
        <v>0</v>
      </c>
      <c r="F22" s="84"/>
      <c r="G22" s="81">
        <v>0</v>
      </c>
    </row>
    <row r="23" spans="1:7" ht="24" customHeight="1" thickBot="1">
      <c r="A23" s="78" t="s">
        <v>59</v>
      </c>
      <c r="B23" s="77"/>
      <c r="C23" s="79"/>
      <c r="D23" s="77"/>
      <c r="E23" s="85">
        <f>SUM(E21:E22)</f>
        <v>11652680</v>
      </c>
      <c r="F23" s="84"/>
      <c r="G23" s="85">
        <f>SUM(G21:G22)</f>
        <v>14441120</v>
      </c>
    </row>
    <row r="24" spans="1:7" ht="24" customHeight="1" thickTop="1">
      <c r="A24" s="69"/>
      <c r="C24" s="79"/>
      <c r="E24" s="82"/>
      <c r="F24" s="82"/>
      <c r="G24" s="82"/>
    </row>
    <row r="25" spans="1:7" ht="24" customHeight="1">
      <c r="A25" s="57" t="s">
        <v>36</v>
      </c>
      <c r="C25" s="70">
        <v>8</v>
      </c>
    </row>
    <row r="26" spans="1:7" ht="24" customHeight="1" thickBot="1">
      <c r="A26" s="69" t="s">
        <v>118</v>
      </c>
      <c r="B26" s="52"/>
      <c r="C26" s="70"/>
      <c r="E26" s="89">
        <f>E23/121500000</f>
        <v>9.5906831275720167E-2</v>
      </c>
      <c r="F26" s="90"/>
      <c r="G26" s="89">
        <f>G23/121500000</f>
        <v>0.11885695473251029</v>
      </c>
    </row>
    <row r="27" spans="1:7" ht="24" customHeight="1" thickTop="1">
      <c r="E27" s="86"/>
      <c r="F27" s="87"/>
      <c r="G27" s="86"/>
    </row>
    <row r="28" spans="1:7" ht="24" customHeight="1">
      <c r="A28" s="59" t="s">
        <v>11</v>
      </c>
      <c r="C28" s="88"/>
      <c r="E28" s="87"/>
      <c r="F28" s="87"/>
      <c r="G28" s="87"/>
    </row>
    <row r="29" spans="1:7" s="52" customFormat="1" ht="24" customHeight="1">
      <c r="B29" s="53"/>
      <c r="C29" s="54"/>
      <c r="D29" s="55"/>
      <c r="E29" s="55"/>
      <c r="F29" s="55"/>
      <c r="G29" s="56" t="s">
        <v>51</v>
      </c>
    </row>
    <row r="30" spans="1:7" s="52" customFormat="1" ht="24" customHeight="1">
      <c r="A30" s="57" t="s">
        <v>0</v>
      </c>
      <c r="B30" s="53"/>
      <c r="C30" s="54"/>
      <c r="D30" s="55"/>
      <c r="E30" s="55"/>
      <c r="F30" s="55"/>
      <c r="G30" s="55"/>
    </row>
    <row r="31" spans="1:7" s="52" customFormat="1" ht="24" customHeight="1">
      <c r="A31" s="57" t="s">
        <v>82</v>
      </c>
      <c r="B31" s="53"/>
      <c r="C31" s="54"/>
      <c r="D31" s="55"/>
      <c r="E31" s="55"/>
      <c r="F31" s="55"/>
      <c r="G31" s="55"/>
    </row>
    <row r="32" spans="1:7" s="52" customFormat="1" ht="24" customHeight="1">
      <c r="A32" s="57" t="s">
        <v>106</v>
      </c>
      <c r="B32" s="55"/>
      <c r="C32" s="54"/>
      <c r="D32" s="55"/>
      <c r="E32" s="55"/>
      <c r="F32" s="55"/>
      <c r="G32" s="55"/>
    </row>
    <row r="33" spans="1:7" s="52" customFormat="1" ht="24" customHeight="1">
      <c r="B33" s="55"/>
      <c r="C33" s="54"/>
      <c r="D33" s="55"/>
      <c r="E33" s="55"/>
      <c r="F33" s="55"/>
      <c r="G33" s="58" t="s">
        <v>1</v>
      </c>
    </row>
    <row r="34" spans="1:7" ht="24" customHeight="1">
      <c r="C34" s="61"/>
      <c r="E34" s="62">
        <v>2021</v>
      </c>
      <c r="F34" s="63"/>
      <c r="G34" s="62">
        <v>2020</v>
      </c>
    </row>
    <row r="35" spans="1:7" s="92" customFormat="1" ht="24" customHeight="1">
      <c r="A35" s="91" t="s">
        <v>88</v>
      </c>
      <c r="C35" s="93"/>
      <c r="E35" s="94"/>
      <c r="F35" s="94"/>
      <c r="G35" s="94"/>
    </row>
    <row r="36" spans="1:7" ht="24" customHeight="1">
      <c r="A36" s="59" t="s">
        <v>119</v>
      </c>
      <c r="C36" s="95"/>
      <c r="E36" s="82">
        <f>SUM(E19)</f>
        <v>14503822</v>
      </c>
      <c r="F36" s="86"/>
      <c r="G36" s="82">
        <f>SUM(G19)</f>
        <v>18011710</v>
      </c>
    </row>
    <row r="37" spans="1:7" ht="24" customHeight="1">
      <c r="A37" s="59" t="s">
        <v>120</v>
      </c>
      <c r="C37" s="95"/>
      <c r="E37" s="71"/>
      <c r="F37" s="96"/>
      <c r="G37" s="71"/>
    </row>
    <row r="38" spans="1:7" ht="24" customHeight="1">
      <c r="A38" s="59" t="s">
        <v>89</v>
      </c>
      <c r="C38" s="95"/>
      <c r="E38" s="71"/>
      <c r="F38" s="96"/>
      <c r="G38" s="71"/>
    </row>
    <row r="39" spans="1:7" ht="24" customHeight="1">
      <c r="A39" s="59" t="s">
        <v>37</v>
      </c>
      <c r="E39" s="71">
        <v>5504939</v>
      </c>
      <c r="F39" s="71"/>
      <c r="G39" s="71">
        <v>5595726</v>
      </c>
    </row>
    <row r="40" spans="1:7" ht="24" customHeight="1">
      <c r="A40" s="59" t="s">
        <v>121</v>
      </c>
      <c r="E40" s="71">
        <v>-3434210</v>
      </c>
      <c r="F40" s="71"/>
      <c r="G40" s="71">
        <v>-1806839</v>
      </c>
    </row>
    <row r="41" spans="1:7" ht="24" customHeight="1">
      <c r="A41" s="59" t="s">
        <v>104</v>
      </c>
      <c r="E41" s="71">
        <v>130415</v>
      </c>
      <c r="F41" s="71"/>
      <c r="G41" s="71">
        <v>137342</v>
      </c>
    </row>
    <row r="42" spans="1:7" ht="24" customHeight="1">
      <c r="A42" s="59" t="s">
        <v>124</v>
      </c>
      <c r="E42" s="71">
        <v>-13066</v>
      </c>
      <c r="F42" s="71"/>
      <c r="G42" s="71">
        <v>181543</v>
      </c>
    </row>
    <row r="43" spans="1:7" ht="24" customHeight="1">
      <c r="A43" s="74" t="s">
        <v>38</v>
      </c>
      <c r="E43" s="71">
        <v>1322761</v>
      </c>
      <c r="F43" s="71"/>
      <c r="G43" s="71">
        <v>1631274</v>
      </c>
    </row>
    <row r="44" spans="1:7" ht="24" customHeight="1">
      <c r="A44" s="59" t="s">
        <v>125</v>
      </c>
      <c r="E44" s="71">
        <v>-1233585</v>
      </c>
      <c r="F44" s="71"/>
      <c r="G44" s="71">
        <v>-1179797</v>
      </c>
    </row>
    <row r="45" spans="1:7" ht="24" customHeight="1">
      <c r="A45" s="59" t="s">
        <v>123</v>
      </c>
      <c r="E45" s="71">
        <v>2229859</v>
      </c>
      <c r="F45" s="71"/>
      <c r="G45" s="71">
        <v>0</v>
      </c>
    </row>
    <row r="46" spans="1:7" ht="24" customHeight="1">
      <c r="A46" s="59" t="s">
        <v>39</v>
      </c>
      <c r="E46" s="71">
        <v>-79701</v>
      </c>
      <c r="F46" s="71"/>
      <c r="G46" s="71">
        <v>-175757</v>
      </c>
    </row>
    <row r="47" spans="1:7" ht="24" customHeight="1">
      <c r="A47" s="59" t="s">
        <v>40</v>
      </c>
      <c r="E47" s="81">
        <v>35746</v>
      </c>
      <c r="F47" s="71"/>
      <c r="G47" s="81">
        <v>8905</v>
      </c>
    </row>
    <row r="48" spans="1:7" ht="24" customHeight="1">
      <c r="A48" s="59" t="s">
        <v>102</v>
      </c>
      <c r="E48" s="97"/>
      <c r="F48" s="97"/>
      <c r="G48" s="97"/>
    </row>
    <row r="49" spans="1:7" ht="24" customHeight="1">
      <c r="A49" s="59" t="s">
        <v>41</v>
      </c>
      <c r="E49" s="98">
        <f>SUM(E36:E47)</f>
        <v>18966980</v>
      </c>
      <c r="F49" s="98"/>
      <c r="G49" s="98">
        <f>SUM(G36:G47)</f>
        <v>22404107</v>
      </c>
    </row>
    <row r="50" spans="1:7" ht="24" customHeight="1">
      <c r="A50" s="59" t="s">
        <v>84</v>
      </c>
      <c r="E50" s="97"/>
      <c r="F50" s="97"/>
      <c r="G50" s="97"/>
    </row>
    <row r="51" spans="1:7" ht="24" customHeight="1">
      <c r="A51" s="59" t="s">
        <v>68</v>
      </c>
      <c r="E51" s="98">
        <v>69975405</v>
      </c>
      <c r="F51" s="71"/>
      <c r="G51" s="71">
        <v>17127189</v>
      </c>
    </row>
    <row r="52" spans="1:7" ht="24" customHeight="1">
      <c r="A52" s="59" t="s">
        <v>42</v>
      </c>
      <c r="E52" s="98">
        <v>-73455.999999985099</v>
      </c>
      <c r="F52" s="71"/>
      <c r="G52" s="71">
        <v>-7855761</v>
      </c>
    </row>
    <row r="53" spans="1:7" ht="24" customHeight="1">
      <c r="A53" s="59" t="s">
        <v>43</v>
      </c>
      <c r="E53" s="98">
        <v>1164875</v>
      </c>
      <c r="F53" s="71"/>
      <c r="G53" s="71">
        <v>-1468762</v>
      </c>
    </row>
    <row r="54" spans="1:7" ht="24" customHeight="1">
      <c r="A54" s="59" t="s">
        <v>44</v>
      </c>
      <c r="E54" s="98"/>
      <c r="F54" s="71"/>
      <c r="G54" s="71"/>
    </row>
    <row r="55" spans="1:7" ht="24" customHeight="1">
      <c r="A55" s="59" t="s">
        <v>78</v>
      </c>
      <c r="E55" s="98">
        <v>-34341200</v>
      </c>
      <c r="F55" s="71"/>
      <c r="G55" s="71">
        <v>-7624585</v>
      </c>
    </row>
    <row r="56" spans="1:7" ht="24" customHeight="1">
      <c r="A56" s="59" t="s">
        <v>45</v>
      </c>
      <c r="E56" s="98">
        <v>-2477905</v>
      </c>
      <c r="F56" s="71"/>
      <c r="G56" s="71">
        <v>3244527</v>
      </c>
    </row>
    <row r="57" spans="1:7" ht="24" customHeight="1">
      <c r="A57" s="59" t="s">
        <v>131</v>
      </c>
      <c r="E57" s="109">
        <v>-393484</v>
      </c>
      <c r="F57" s="71"/>
      <c r="G57" s="81">
        <v>-546843</v>
      </c>
    </row>
    <row r="58" spans="1:7" ht="24" customHeight="1">
      <c r="A58" s="59" t="s">
        <v>126</v>
      </c>
      <c r="E58" s="71">
        <f>SUM(E49:E57)</f>
        <v>52821215.000000015</v>
      </c>
      <c r="F58" s="98"/>
      <c r="G58" s="71">
        <f>SUM(G49:G57)</f>
        <v>25279872</v>
      </c>
    </row>
    <row r="59" spans="1:7" ht="24" customHeight="1">
      <c r="A59" s="59" t="s">
        <v>46</v>
      </c>
      <c r="E59" s="82">
        <v>-35746</v>
      </c>
      <c r="F59" s="82"/>
      <c r="G59" s="82">
        <v>-8905</v>
      </c>
    </row>
    <row r="60" spans="1:7" ht="24" customHeight="1">
      <c r="A60" s="99" t="s">
        <v>81</v>
      </c>
      <c r="B60" s="52"/>
      <c r="C60" s="95"/>
      <c r="E60" s="81">
        <v>-119575</v>
      </c>
      <c r="F60" s="71"/>
      <c r="G60" s="81">
        <v>-112920</v>
      </c>
    </row>
    <row r="61" spans="1:7" ht="24" customHeight="1">
      <c r="A61" s="100" t="s">
        <v>127</v>
      </c>
      <c r="B61" s="52"/>
      <c r="C61" s="95"/>
      <c r="E61" s="81">
        <f>SUM(E58:E60)</f>
        <v>52665894.000000015</v>
      </c>
      <c r="F61" s="101"/>
      <c r="G61" s="81">
        <f>SUM(G58:G60)</f>
        <v>25158047</v>
      </c>
    </row>
    <row r="62" spans="1:7" ht="24" customHeight="1">
      <c r="A62" s="99"/>
      <c r="B62" s="52"/>
      <c r="C62" s="95"/>
    </row>
    <row r="63" spans="1:7" ht="24" customHeight="1">
      <c r="A63" s="99" t="s">
        <v>11</v>
      </c>
      <c r="B63" s="52"/>
      <c r="C63" s="95"/>
    </row>
    <row r="64" spans="1:7" s="52" customFormat="1" ht="24" customHeight="1">
      <c r="B64" s="53"/>
      <c r="C64" s="54"/>
      <c r="D64" s="55"/>
      <c r="E64" s="55"/>
      <c r="F64" s="55"/>
      <c r="G64" s="56" t="s">
        <v>51</v>
      </c>
    </row>
    <row r="65" spans="1:7" s="52" customFormat="1" ht="24" customHeight="1">
      <c r="A65" s="57" t="s">
        <v>0</v>
      </c>
      <c r="B65" s="53"/>
      <c r="C65" s="54"/>
      <c r="D65" s="55"/>
      <c r="E65" s="55"/>
      <c r="F65" s="55"/>
      <c r="G65" s="55"/>
    </row>
    <row r="66" spans="1:7" s="52" customFormat="1" ht="24" customHeight="1">
      <c r="A66" s="57" t="s">
        <v>83</v>
      </c>
      <c r="B66" s="53"/>
      <c r="C66" s="54"/>
      <c r="D66" s="55"/>
      <c r="E66" s="55"/>
      <c r="F66" s="55"/>
      <c r="G66" s="55"/>
    </row>
    <row r="67" spans="1:7" s="52" customFormat="1" ht="24" customHeight="1">
      <c r="A67" s="57" t="s">
        <v>106</v>
      </c>
      <c r="B67" s="55"/>
      <c r="C67" s="54"/>
      <c r="D67" s="55"/>
      <c r="E67" s="55"/>
      <c r="F67" s="55"/>
      <c r="G67" s="55"/>
    </row>
    <row r="68" spans="1:7" s="52" customFormat="1" ht="24" customHeight="1">
      <c r="B68" s="55"/>
      <c r="C68" s="54"/>
      <c r="D68" s="55"/>
      <c r="E68" s="55"/>
      <c r="F68" s="55"/>
      <c r="G68" s="58" t="s">
        <v>1</v>
      </c>
    </row>
    <row r="69" spans="1:7" ht="24" customHeight="1">
      <c r="C69" s="61"/>
      <c r="E69" s="62">
        <v>2021</v>
      </c>
      <c r="F69" s="63"/>
      <c r="G69" s="62">
        <v>2020</v>
      </c>
    </row>
    <row r="70" spans="1:7" ht="24" customHeight="1">
      <c r="A70" s="91" t="s">
        <v>90</v>
      </c>
      <c r="B70" s="92"/>
      <c r="C70" s="95"/>
      <c r="E70" s="87"/>
      <c r="F70" s="56"/>
      <c r="G70" s="87"/>
    </row>
    <row r="71" spans="1:7" ht="24" customHeight="1">
      <c r="A71" s="59" t="s">
        <v>91</v>
      </c>
      <c r="C71" s="95"/>
      <c r="E71" s="82">
        <v>-8303682.0000000168</v>
      </c>
      <c r="F71" s="82"/>
      <c r="G71" s="82">
        <v>-2353852</v>
      </c>
    </row>
    <row r="72" spans="1:7" ht="24" customHeight="1">
      <c r="A72" s="59" t="s">
        <v>98</v>
      </c>
      <c r="C72" s="95"/>
      <c r="E72" s="82">
        <v>13084</v>
      </c>
      <c r="F72" s="82"/>
      <c r="G72" s="82">
        <v>9301</v>
      </c>
    </row>
    <row r="73" spans="1:7" s="102" customFormat="1" ht="24" customHeight="1">
      <c r="A73" s="79" t="s">
        <v>122</v>
      </c>
      <c r="C73" s="103"/>
      <c r="E73" s="82">
        <v>5832</v>
      </c>
      <c r="F73" s="82"/>
      <c r="G73" s="82">
        <v>469</v>
      </c>
    </row>
    <row r="74" spans="1:7" ht="24" customHeight="1">
      <c r="A74" s="91" t="s">
        <v>85</v>
      </c>
      <c r="C74" s="95"/>
      <c r="E74" s="72">
        <f>SUM(E71:E73)</f>
        <v>-8284766.0000000168</v>
      </c>
      <c r="F74" s="71"/>
      <c r="G74" s="72">
        <f>SUM(G71:G73)</f>
        <v>-2344082</v>
      </c>
    </row>
    <row r="75" spans="1:7" ht="24" customHeight="1">
      <c r="A75" s="91" t="s">
        <v>103</v>
      </c>
      <c r="B75" s="92"/>
      <c r="C75" s="95"/>
      <c r="E75" s="71"/>
      <c r="F75" s="71"/>
      <c r="G75" s="71"/>
    </row>
    <row r="76" spans="1:7" ht="24" customHeight="1">
      <c r="A76" s="59" t="s">
        <v>100</v>
      </c>
      <c r="B76" s="92"/>
      <c r="C76" s="95"/>
      <c r="E76" s="71">
        <v>-390254</v>
      </c>
      <c r="F76" s="71"/>
      <c r="G76" s="71">
        <v>-309095</v>
      </c>
    </row>
    <row r="77" spans="1:7" ht="24" customHeight="1">
      <c r="A77" s="91" t="s">
        <v>47</v>
      </c>
      <c r="B77" s="52"/>
      <c r="C77" s="95"/>
      <c r="E77" s="72">
        <f>SUM(E76:E76)</f>
        <v>-390254</v>
      </c>
      <c r="F77" s="71"/>
      <c r="G77" s="72">
        <f>SUM(G76:G76)</f>
        <v>-309095</v>
      </c>
    </row>
    <row r="78" spans="1:7" ht="24" customHeight="1">
      <c r="A78" s="91" t="s">
        <v>128</v>
      </c>
      <c r="C78" s="95"/>
      <c r="E78" s="82">
        <f>E77+E74+E61</f>
        <v>43990874</v>
      </c>
      <c r="F78" s="71"/>
      <c r="G78" s="82">
        <f>G77+G74+G61</f>
        <v>22504870</v>
      </c>
    </row>
    <row r="79" spans="1:7" ht="24" customHeight="1">
      <c r="A79" s="100" t="s">
        <v>48</v>
      </c>
      <c r="B79" s="52"/>
      <c r="C79" s="95"/>
      <c r="E79" s="81">
        <v>142246712</v>
      </c>
      <c r="F79" s="71"/>
      <c r="G79" s="81">
        <v>162744016</v>
      </c>
    </row>
    <row r="80" spans="1:7" ht="24" customHeight="1" thickBot="1">
      <c r="A80" s="100" t="s">
        <v>49</v>
      </c>
      <c r="B80" s="52"/>
      <c r="C80" s="95"/>
      <c r="E80" s="85">
        <f>SUM(E78:E79)</f>
        <v>186237586</v>
      </c>
      <c r="F80" s="71"/>
      <c r="G80" s="85">
        <f>SUM(G78:G79)</f>
        <v>185248886</v>
      </c>
    </row>
    <row r="81" spans="1:7" ht="24" customHeight="1" thickTop="1">
      <c r="C81" s="95"/>
      <c r="E81" s="71">
        <f>E80-BS!E11</f>
        <v>0</v>
      </c>
      <c r="F81" s="71"/>
      <c r="G81" s="71"/>
    </row>
    <row r="82" spans="1:7" ht="24" customHeight="1">
      <c r="A82" s="91" t="s">
        <v>92</v>
      </c>
      <c r="C82" s="95"/>
      <c r="E82" s="71"/>
      <c r="F82" s="71"/>
      <c r="G82" s="71"/>
    </row>
    <row r="83" spans="1:7" ht="24" customHeight="1">
      <c r="A83" s="59" t="s">
        <v>101</v>
      </c>
      <c r="C83" s="95"/>
      <c r="E83" s="71"/>
      <c r="F83" s="71"/>
      <c r="G83" s="71"/>
    </row>
    <row r="84" spans="1:7" ht="24" customHeight="1">
      <c r="A84" s="59" t="s">
        <v>132</v>
      </c>
      <c r="C84" s="95"/>
      <c r="E84" s="71"/>
      <c r="F84" s="71"/>
      <c r="G84" s="71"/>
    </row>
    <row r="85" spans="1:7" ht="24" customHeight="1">
      <c r="A85" s="59" t="s">
        <v>77</v>
      </c>
      <c r="C85" s="95"/>
      <c r="E85" s="71">
        <v>0</v>
      </c>
      <c r="F85" s="71"/>
      <c r="G85" s="71">
        <v>479276</v>
      </c>
    </row>
    <row r="86" spans="1:7" ht="24" customHeight="1">
      <c r="C86" s="95"/>
      <c r="E86" s="96"/>
      <c r="F86" s="96"/>
      <c r="G86" s="96"/>
    </row>
    <row r="87" spans="1:7" ht="24" customHeight="1">
      <c r="A87" s="99" t="s">
        <v>50</v>
      </c>
      <c r="B87" s="52"/>
      <c r="C87" s="95"/>
    </row>
  </sheetData>
  <printOptions horizontalCentered="1"/>
  <pageMargins left="0.85" right="0.28000000000000003" top="0.7" bottom="0.31496062992126" header="0.31496062992126" footer="0.31496062992126"/>
  <pageSetup paperSize="9" scale="86" fitToHeight="6" orientation="portrait" r:id="rId1"/>
  <rowBreaks count="2" manualBreakCount="2">
    <brk id="28" max="16383" man="1"/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5"/>
  <sheetViews>
    <sheetView showGridLines="0" view="pageBreakPreview" zoomScale="85" zoomScaleNormal="70" zoomScaleSheetLayoutView="85" workbookViewId="0">
      <selection activeCell="A6" sqref="A6"/>
    </sheetView>
  </sheetViews>
  <sheetFormatPr defaultColWidth="9.26953125" defaultRowHeight="24" customHeight="1"/>
  <cols>
    <col min="1" max="1" width="41.453125" style="14" customWidth="1"/>
    <col min="2" max="2" width="16.7265625" style="14" customWidth="1"/>
    <col min="3" max="3" width="1.453125" style="14" customWidth="1"/>
    <col min="4" max="4" width="16.7265625" style="14" customWidth="1"/>
    <col min="5" max="5" width="1.453125" style="14" customWidth="1"/>
    <col min="6" max="6" width="16.7265625" style="14" customWidth="1"/>
    <col min="7" max="7" width="1.453125" style="48" customWidth="1"/>
    <col min="8" max="8" width="16.7265625" style="14" customWidth="1"/>
    <col min="9" max="9" width="1.453125" style="14" customWidth="1"/>
    <col min="10" max="10" width="16.7265625" style="14" customWidth="1"/>
    <col min="11" max="11" width="9.26953125" style="14"/>
    <col min="12" max="12" width="22" style="14" customWidth="1"/>
    <col min="13" max="16384" width="9.26953125" style="14"/>
  </cols>
  <sheetData>
    <row r="1" spans="1:10" ht="24" customHeight="1">
      <c r="J1" s="15" t="s">
        <v>51</v>
      </c>
    </row>
    <row r="2" spans="1:10" ht="24" customHeight="1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24" customHeight="1">
      <c r="A3" s="110" t="s">
        <v>75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 ht="24" customHeight="1">
      <c r="A4" s="110" t="s">
        <v>106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 s="16" customFormat="1" ht="24" customHeight="1">
      <c r="A5" s="111" t="s">
        <v>1</v>
      </c>
      <c r="B5" s="111"/>
      <c r="C5" s="111"/>
      <c r="D5" s="111"/>
      <c r="E5" s="111"/>
      <c r="F5" s="111"/>
      <c r="G5" s="111"/>
      <c r="H5" s="111"/>
      <c r="I5" s="111"/>
      <c r="J5" s="111"/>
    </row>
    <row r="6" spans="1:10" s="16" customFormat="1" ht="24" customHeight="1">
      <c r="B6" s="16" t="s">
        <v>52</v>
      </c>
      <c r="F6" s="112" t="s">
        <v>53</v>
      </c>
      <c r="G6" s="112"/>
      <c r="H6" s="112"/>
    </row>
    <row r="7" spans="1:10" s="16" customFormat="1" ht="24" customHeight="1">
      <c r="A7" s="18"/>
      <c r="B7" s="16" t="s">
        <v>69</v>
      </c>
      <c r="F7" s="17" t="s">
        <v>54</v>
      </c>
      <c r="G7" s="17"/>
      <c r="H7" s="17"/>
    </row>
    <row r="8" spans="1:10" s="16" customFormat="1" ht="24" customHeight="1">
      <c r="A8" s="18"/>
      <c r="B8" s="51" t="s">
        <v>60</v>
      </c>
      <c r="D8" s="51" t="s">
        <v>23</v>
      </c>
      <c r="F8" s="51" t="s">
        <v>55</v>
      </c>
      <c r="G8" s="17"/>
      <c r="H8" s="51" t="s">
        <v>56</v>
      </c>
      <c r="J8" s="51" t="s">
        <v>57</v>
      </c>
    </row>
    <row r="9" spans="1:10" s="16" customFormat="1" ht="24" customHeight="1">
      <c r="A9" s="18"/>
      <c r="B9" s="17"/>
      <c r="D9" s="17"/>
      <c r="F9" s="17"/>
      <c r="G9" s="17"/>
      <c r="H9" s="17"/>
      <c r="J9" s="17"/>
    </row>
    <row r="10" spans="1:10" ht="24" customHeight="1">
      <c r="A10" s="19" t="s">
        <v>95</v>
      </c>
      <c r="B10" s="20">
        <v>121500000</v>
      </c>
      <c r="C10" s="20"/>
      <c r="D10" s="20">
        <v>233350000</v>
      </c>
      <c r="E10" s="20"/>
      <c r="F10" s="20">
        <v>12150000</v>
      </c>
      <c r="G10" s="21"/>
      <c r="H10" s="20">
        <v>141707438</v>
      </c>
      <c r="I10" s="20"/>
      <c r="J10" s="20">
        <f t="shared" ref="J10:J11" si="0">SUM(B10:H10)</f>
        <v>508707438</v>
      </c>
    </row>
    <row r="11" spans="1:10" ht="24" customHeight="1">
      <c r="A11" s="22" t="s">
        <v>59</v>
      </c>
      <c r="B11" s="44">
        <v>0</v>
      </c>
      <c r="C11" s="21"/>
      <c r="D11" s="44">
        <v>0</v>
      </c>
      <c r="E11" s="21"/>
      <c r="F11" s="44">
        <v>0</v>
      </c>
      <c r="G11" s="21"/>
      <c r="H11" s="21">
        <v>14441120</v>
      </c>
      <c r="I11" s="20"/>
      <c r="J11" s="20">
        <f t="shared" si="0"/>
        <v>14441120</v>
      </c>
    </row>
    <row r="12" spans="1:10" ht="24" customHeight="1" thickBot="1">
      <c r="A12" s="19" t="s">
        <v>96</v>
      </c>
      <c r="B12" s="23">
        <f>SUM(B10:B11)</f>
        <v>121500000</v>
      </c>
      <c r="C12" s="21"/>
      <c r="D12" s="23">
        <f>SUM(D10:D11)</f>
        <v>233350000</v>
      </c>
      <c r="E12" s="21"/>
      <c r="F12" s="23">
        <f>SUM(F10:F11)</f>
        <v>12150000</v>
      </c>
      <c r="G12" s="21"/>
      <c r="H12" s="23">
        <f>SUM(H10:H11)</f>
        <v>156148558</v>
      </c>
      <c r="I12" s="21"/>
      <c r="J12" s="23">
        <f>SUM(J10:J11)</f>
        <v>523148558</v>
      </c>
    </row>
    <row r="13" spans="1:10" ht="24" customHeight="1" thickTop="1">
      <c r="A13" s="22"/>
      <c r="B13" s="24"/>
      <c r="C13" s="24"/>
      <c r="D13" s="24"/>
      <c r="E13" s="24"/>
      <c r="F13" s="24"/>
      <c r="G13" s="49"/>
      <c r="H13" s="24"/>
      <c r="I13" s="24"/>
      <c r="J13" s="24"/>
    </row>
    <row r="14" spans="1:10" ht="24" customHeight="1">
      <c r="A14" s="19" t="s">
        <v>107</v>
      </c>
      <c r="B14" s="20">
        <v>121500000</v>
      </c>
      <c r="C14" s="20"/>
      <c r="D14" s="20">
        <v>233350000</v>
      </c>
      <c r="E14" s="20"/>
      <c r="F14" s="20">
        <v>12150000</v>
      </c>
      <c r="G14" s="21"/>
      <c r="H14" s="20">
        <v>143950999</v>
      </c>
      <c r="I14" s="20"/>
      <c r="J14" s="20">
        <f>SUM(B14:H14)</f>
        <v>510950999</v>
      </c>
    </row>
    <row r="15" spans="1:10" ht="24" customHeight="1">
      <c r="A15" s="5" t="s">
        <v>59</v>
      </c>
      <c r="B15" s="20">
        <v>0</v>
      </c>
      <c r="C15" s="20"/>
      <c r="D15" s="20">
        <v>0</v>
      </c>
      <c r="E15" s="20"/>
      <c r="F15" s="20">
        <v>0</v>
      </c>
      <c r="G15" s="21"/>
      <c r="H15" s="20">
        <f>'PL&amp;CF'!E23</f>
        <v>11652680</v>
      </c>
      <c r="I15" s="20"/>
      <c r="J15" s="20">
        <f>SUM(B15:H15)</f>
        <v>11652680</v>
      </c>
    </row>
    <row r="16" spans="1:10" ht="24" customHeight="1" thickBot="1">
      <c r="A16" s="19" t="s">
        <v>108</v>
      </c>
      <c r="B16" s="23">
        <f>SUM(B14:B15)</f>
        <v>121500000</v>
      </c>
      <c r="C16" s="21"/>
      <c r="D16" s="23">
        <f>SUM(D14:D15)</f>
        <v>233350000</v>
      </c>
      <c r="E16" s="21"/>
      <c r="F16" s="23">
        <f>SUM(F14:F15)</f>
        <v>12150000</v>
      </c>
      <c r="G16" s="21">
        <f>SUM(G14:G15)</f>
        <v>0</v>
      </c>
      <c r="H16" s="23">
        <f>SUM(H14:H15)</f>
        <v>155603679</v>
      </c>
      <c r="I16" s="21"/>
      <c r="J16" s="23">
        <f>SUM(J14:J15)</f>
        <v>522603679</v>
      </c>
    </row>
    <row r="17" spans="1:10" ht="24" customHeight="1" thickTop="1">
      <c r="A17" s="22"/>
      <c r="B17" s="24"/>
      <c r="C17" s="24"/>
      <c r="D17" s="24"/>
      <c r="E17" s="24"/>
      <c r="F17" s="24"/>
      <c r="G17" s="49"/>
      <c r="H17" s="24"/>
      <c r="I17" s="24"/>
      <c r="J17" s="24"/>
    </row>
    <row r="18" spans="1:10" ht="24" customHeight="1">
      <c r="A18" s="22" t="s">
        <v>11</v>
      </c>
      <c r="B18" s="25"/>
      <c r="C18" s="26"/>
      <c r="D18" s="26"/>
      <c r="E18" s="26"/>
      <c r="F18" s="26"/>
      <c r="G18" s="26"/>
      <c r="H18" s="26"/>
    </row>
    <row r="19" spans="1:10" ht="24" customHeight="1">
      <c r="A19" s="27"/>
      <c r="B19" s="25"/>
      <c r="C19" s="26"/>
      <c r="D19" s="26"/>
      <c r="E19" s="26"/>
      <c r="F19" s="26"/>
      <c r="G19" s="26"/>
      <c r="H19" s="26"/>
    </row>
    <row r="20" spans="1:10" ht="24" customHeight="1">
      <c r="A20" s="28"/>
      <c r="B20" s="25"/>
      <c r="C20" s="26"/>
      <c r="D20" s="26"/>
      <c r="E20" s="26"/>
      <c r="F20" s="29"/>
      <c r="G20" s="26"/>
      <c r="H20" s="29"/>
    </row>
    <row r="27" spans="1:10" ht="24" customHeight="1">
      <c r="A27" s="24"/>
    </row>
    <row r="30" spans="1:10" ht="24" customHeight="1">
      <c r="A30" s="37"/>
      <c r="B30" s="37"/>
      <c r="C30" s="37"/>
      <c r="D30" s="37"/>
      <c r="E30" s="37"/>
      <c r="F30" s="37"/>
      <c r="G30" s="50"/>
      <c r="H30" s="37"/>
    </row>
    <row r="31" spans="1:10" ht="24" customHeight="1">
      <c r="A31" s="37"/>
      <c r="B31" s="37"/>
      <c r="C31" s="37"/>
      <c r="D31" s="37"/>
      <c r="E31" s="37"/>
      <c r="F31" s="37"/>
      <c r="G31" s="50"/>
      <c r="H31" s="37"/>
    </row>
    <row r="32" spans="1:10" ht="24" customHeight="1">
      <c r="A32" s="37"/>
      <c r="B32" s="37"/>
      <c r="C32" s="37"/>
      <c r="D32" s="37"/>
      <c r="E32" s="37"/>
      <c r="F32" s="37"/>
      <c r="G32" s="50"/>
      <c r="H32" s="37"/>
    </row>
    <row r="33" spans="1:8" ht="24" customHeight="1">
      <c r="A33" s="37"/>
      <c r="B33" s="37"/>
      <c r="C33" s="37"/>
      <c r="D33" s="37"/>
      <c r="E33" s="37"/>
      <c r="F33" s="37"/>
      <c r="G33" s="50"/>
      <c r="H33" s="37"/>
    </row>
    <row r="34" spans="1:8" ht="24" customHeight="1">
      <c r="A34" s="37"/>
      <c r="B34" s="37"/>
      <c r="C34" s="37"/>
      <c r="D34" s="37"/>
      <c r="E34" s="37"/>
      <c r="F34" s="37"/>
      <c r="G34" s="50"/>
      <c r="H34" s="37"/>
    </row>
    <row r="35" spans="1:8" ht="24" customHeight="1">
      <c r="A35" s="37"/>
      <c r="B35" s="37"/>
      <c r="C35" s="37"/>
      <c r="D35" s="37"/>
      <c r="E35" s="37"/>
      <c r="F35" s="37"/>
      <c r="G35" s="50"/>
      <c r="H35" s="37"/>
    </row>
    <row r="36" spans="1:8" ht="24" customHeight="1">
      <c r="A36" s="37"/>
      <c r="B36" s="37"/>
      <c r="C36" s="37"/>
      <c r="D36" s="37"/>
      <c r="E36" s="37"/>
      <c r="F36" s="37"/>
      <c r="G36" s="50"/>
      <c r="H36" s="37"/>
    </row>
    <row r="37" spans="1:8" ht="24" customHeight="1">
      <c r="A37" s="37"/>
      <c r="B37" s="37"/>
      <c r="C37" s="37"/>
      <c r="D37" s="37"/>
      <c r="E37" s="37"/>
      <c r="F37" s="37"/>
      <c r="G37" s="50"/>
      <c r="H37" s="37"/>
    </row>
    <row r="38" spans="1:8" ht="24" customHeight="1">
      <c r="A38" s="37"/>
      <c r="B38" s="37"/>
      <c r="C38" s="37"/>
      <c r="D38" s="37"/>
      <c r="E38" s="37"/>
      <c r="F38" s="37"/>
      <c r="G38" s="50"/>
      <c r="H38" s="37"/>
    </row>
    <row r="39" spans="1:8" ht="24" customHeight="1">
      <c r="A39" s="37"/>
      <c r="B39" s="37"/>
      <c r="C39" s="37"/>
      <c r="D39" s="37"/>
      <c r="E39" s="37"/>
      <c r="F39" s="37"/>
      <c r="G39" s="50"/>
      <c r="H39" s="37"/>
    </row>
    <row r="40" spans="1:8" ht="24" customHeight="1">
      <c r="A40" s="37"/>
      <c r="B40" s="37"/>
      <c r="C40" s="37"/>
      <c r="D40" s="37"/>
      <c r="E40" s="37"/>
      <c r="F40" s="37"/>
      <c r="G40" s="50"/>
      <c r="H40" s="37"/>
    </row>
    <row r="41" spans="1:8" ht="24" customHeight="1">
      <c r="A41" s="37"/>
      <c r="B41" s="37"/>
      <c r="C41" s="37"/>
      <c r="D41" s="37"/>
      <c r="E41" s="37"/>
      <c r="F41" s="37"/>
      <c r="G41" s="50"/>
      <c r="H41" s="37"/>
    </row>
    <row r="42" spans="1:8" ht="24" customHeight="1">
      <c r="A42" s="37"/>
      <c r="B42" s="37"/>
      <c r="C42" s="37"/>
      <c r="D42" s="37"/>
      <c r="E42" s="37"/>
      <c r="F42" s="37"/>
      <c r="G42" s="50"/>
      <c r="H42" s="37"/>
    </row>
    <row r="43" spans="1:8" ht="24" customHeight="1">
      <c r="A43" s="37"/>
      <c r="B43" s="37"/>
      <c r="C43" s="37"/>
      <c r="D43" s="37"/>
      <c r="E43" s="37"/>
      <c r="F43" s="37"/>
      <c r="G43" s="50"/>
      <c r="H43" s="37"/>
    </row>
    <row r="44" spans="1:8" ht="24" customHeight="1">
      <c r="A44" s="37"/>
      <c r="B44" s="37"/>
      <c r="C44" s="37"/>
      <c r="D44" s="37"/>
      <c r="E44" s="37"/>
      <c r="F44" s="37"/>
      <c r="G44" s="50"/>
      <c r="H44" s="37"/>
    </row>
    <row r="45" spans="1:8" ht="24" customHeight="1">
      <c r="A45" s="37"/>
      <c r="B45" s="37"/>
      <c r="C45" s="37"/>
      <c r="D45" s="37"/>
      <c r="E45" s="37"/>
      <c r="F45" s="37"/>
      <c r="G45" s="50"/>
      <c r="H45" s="37"/>
    </row>
    <row r="55" spans="1:8" ht="24" customHeight="1">
      <c r="A55" s="37"/>
      <c r="B55" s="37"/>
      <c r="C55" s="37"/>
      <c r="D55" s="37"/>
      <c r="E55" s="37"/>
      <c r="F55" s="37"/>
      <c r="G55" s="50"/>
      <c r="H55" s="37"/>
    </row>
    <row r="56" spans="1:8" ht="24" customHeight="1">
      <c r="A56" s="37"/>
      <c r="B56" s="37"/>
      <c r="C56" s="37"/>
      <c r="D56" s="37"/>
      <c r="E56" s="37"/>
      <c r="F56" s="37"/>
      <c r="G56" s="50"/>
      <c r="H56" s="37"/>
    </row>
    <row r="57" spans="1:8" ht="24" customHeight="1">
      <c r="A57" s="37"/>
      <c r="B57" s="37"/>
      <c r="C57" s="37"/>
      <c r="D57" s="37"/>
      <c r="E57" s="37"/>
      <c r="F57" s="37"/>
      <c r="G57" s="50"/>
      <c r="H57" s="37"/>
    </row>
    <row r="58" spans="1:8" ht="24" customHeight="1">
      <c r="A58" s="37"/>
      <c r="B58" s="37"/>
      <c r="C58" s="37"/>
      <c r="D58" s="37"/>
      <c r="E58" s="37"/>
      <c r="F58" s="37"/>
      <c r="G58" s="50"/>
      <c r="H58" s="37"/>
    </row>
    <row r="59" spans="1:8" ht="24" customHeight="1">
      <c r="A59" s="37"/>
      <c r="B59" s="37"/>
      <c r="C59" s="37"/>
      <c r="D59" s="37"/>
      <c r="E59" s="37"/>
      <c r="F59" s="37"/>
      <c r="G59" s="50"/>
      <c r="H59" s="37"/>
    </row>
    <row r="60" spans="1:8" ht="24" customHeight="1">
      <c r="A60" s="37"/>
      <c r="B60" s="37"/>
      <c r="C60" s="37"/>
      <c r="D60" s="37"/>
      <c r="E60" s="37"/>
      <c r="F60" s="37"/>
      <c r="G60" s="50"/>
      <c r="H60" s="37"/>
    </row>
    <row r="61" spans="1:8" ht="24" customHeight="1">
      <c r="A61" s="37"/>
      <c r="B61" s="37"/>
      <c r="C61" s="37"/>
      <c r="D61" s="37"/>
      <c r="E61" s="37"/>
      <c r="F61" s="37"/>
      <c r="G61" s="50"/>
      <c r="H61" s="37"/>
    </row>
    <row r="62" spans="1:8" ht="24" customHeight="1">
      <c r="A62" s="37"/>
      <c r="B62" s="37"/>
      <c r="C62" s="37"/>
      <c r="D62" s="37"/>
      <c r="E62" s="37"/>
      <c r="F62" s="37"/>
      <c r="G62" s="50"/>
      <c r="H62" s="37"/>
    </row>
    <row r="63" spans="1:8" ht="24" customHeight="1">
      <c r="A63" s="37"/>
      <c r="B63" s="37"/>
      <c r="C63" s="37"/>
      <c r="D63" s="37"/>
      <c r="E63" s="37"/>
      <c r="F63" s="37"/>
      <c r="G63" s="50"/>
      <c r="H63" s="37"/>
    </row>
    <row r="64" spans="1:8" ht="24" customHeight="1">
      <c r="A64" s="37"/>
      <c r="B64" s="37"/>
      <c r="C64" s="37"/>
      <c r="D64" s="37"/>
      <c r="E64" s="37"/>
      <c r="F64" s="37"/>
      <c r="G64" s="50"/>
      <c r="H64" s="37"/>
    </row>
    <row r="65" spans="1:8" ht="24" customHeight="1">
      <c r="A65" s="37"/>
      <c r="B65" s="37"/>
      <c r="C65" s="37"/>
      <c r="D65" s="37"/>
      <c r="E65" s="37"/>
      <c r="F65" s="37"/>
      <c r="G65" s="50"/>
      <c r="H65" s="24"/>
    </row>
  </sheetData>
  <mergeCells count="5">
    <mergeCell ref="A2:J2"/>
    <mergeCell ref="A3:J3"/>
    <mergeCell ref="A4:J4"/>
    <mergeCell ref="A5:J5"/>
    <mergeCell ref="F6:H6"/>
  </mergeCells>
  <printOptions horizontalCentered="1"/>
  <pageMargins left="0.39370078740157499" right="0.39370078740157499" top="0.90500000000000003" bottom="0.31496062992126" header="0.31496062992126" footer="0.31496062992126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</vt:lpstr>
      <vt:lpstr>PL&amp;CF</vt:lpstr>
      <vt:lpstr>CE</vt:lpstr>
      <vt:lpstr>BS!Print_Area</vt:lpstr>
      <vt:lpstr>CE!Print_Area</vt:lpstr>
      <vt:lpstr>'PL&amp;CF'!Print_Area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2021-04-30T12:44:27Z</cp:lastPrinted>
  <dcterms:created xsi:type="dcterms:W3CDTF">2011-05-02T09:04:56Z</dcterms:created>
  <dcterms:modified xsi:type="dcterms:W3CDTF">2021-05-14T09:17:44Z</dcterms:modified>
</cp:coreProperties>
</file>