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0_Audited FS and SET report\SETLINK SUBMIT_2020-Q3\SETLINK draft_2020-Q3\"/>
    </mc:Choice>
  </mc:AlternateContent>
  <xr:revisionPtr revIDLastSave="0" documentId="8_{3B2FD200-C7AE-4A0D-A6D8-BC68133510E3}" xr6:coauthVersionLast="45" xr6:coauthVersionMax="45" xr10:uidLastSave="{00000000-0000-0000-0000-000000000000}"/>
  <bookViews>
    <workbookView xWindow="-110" yWindow="-110" windowWidth="17020" windowHeight="10120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Print_Area" localSheetId="0">BS!$A$1:$G$77</definedName>
    <definedName name="_xlnm.Print_Area" localSheetId="2">CE!$A$1:$K$21</definedName>
    <definedName name="_xlnm.Print_Area" localSheetId="3">'CF '!$A$1:$F$62</definedName>
    <definedName name="_xlnm.Print_Area" localSheetId="1">PL!$A$1:$F$58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6" l="1"/>
  <c r="D45" i="6"/>
  <c r="E46" i="4" l="1"/>
  <c r="D50" i="6" l="1"/>
  <c r="F50" i="6"/>
  <c r="G13" i="2" l="1"/>
  <c r="G18" i="2"/>
  <c r="E67" i="4" s="1"/>
  <c r="E18" i="2"/>
  <c r="E65" i="4" s="1"/>
  <c r="C18" i="2"/>
  <c r="E64" i="4" s="1"/>
  <c r="G68" i="4" l="1"/>
  <c r="G67" i="4"/>
  <c r="G46" i="4"/>
  <c r="G42" i="4"/>
  <c r="E42" i="4"/>
  <c r="E47" i="4" s="1"/>
  <c r="G24" i="4"/>
  <c r="E24" i="4"/>
  <c r="G17" i="4"/>
  <c r="E17" i="4"/>
  <c r="G47" i="4" l="1"/>
  <c r="E25" i="4"/>
  <c r="G25" i="4"/>
  <c r="G69" i="4"/>
  <c r="G70" i="4" l="1"/>
  <c r="G71" i="4" s="1"/>
  <c r="D54" i="6"/>
  <c r="F47" i="5"/>
  <c r="F48" i="5" s="1"/>
  <c r="F42" i="5"/>
  <c r="F18" i="5"/>
  <c r="F50" i="5" l="1"/>
  <c r="F52" i="5" s="1"/>
  <c r="F55" i="5" s="1"/>
  <c r="F8" i="6"/>
  <c r="D47" i="5"/>
  <c r="D18" i="5"/>
  <c r="F19" i="6" l="1"/>
  <c r="F28" i="6" s="1"/>
  <c r="F13" i="5"/>
  <c r="F19" i="5" s="1"/>
  <c r="F21" i="5" s="1"/>
  <c r="K12" i="2"/>
  <c r="K10" i="2"/>
  <c r="F30" i="6" l="1"/>
  <c r="F51" i="6" s="1"/>
  <c r="F55" i="6" s="1"/>
  <c r="F23" i="5"/>
  <c r="F26" i="5" s="1"/>
  <c r="D13" i="5" l="1"/>
  <c r="D42" i="5"/>
  <c r="D48" i="5" s="1"/>
  <c r="I11" i="2" l="1"/>
  <c r="K11" i="2" s="1"/>
  <c r="D19" i="5"/>
  <c r="D21" i="5" s="1"/>
  <c r="D50" i="5" l="1"/>
  <c r="D8" i="6"/>
  <c r="D19" i="6" s="1"/>
  <c r="D28" i="6" s="1"/>
  <c r="D30" i="6" s="1"/>
  <c r="D51" i="6" s="1"/>
  <c r="D55" i="6" s="1"/>
  <c r="D56" i="6" s="1"/>
  <c r="K17" i="2"/>
  <c r="D23" i="5" l="1"/>
  <c r="D52" i="5"/>
  <c r="I16" i="2"/>
  <c r="I18" i="2" s="1"/>
  <c r="E68" i="4" s="1"/>
  <c r="E69" i="4" s="1"/>
  <c r="E70" i="4" s="1"/>
  <c r="I13" i="2"/>
  <c r="H13" i="2"/>
  <c r="E13" i="2"/>
  <c r="C13" i="2"/>
  <c r="D26" i="5" l="1"/>
  <c r="D55" i="5"/>
  <c r="K16" i="2"/>
  <c r="E71" i="4" l="1"/>
  <c r="K15" i="2" l="1"/>
  <c r="K18" i="2" s="1"/>
  <c r="K19" i="2" s="1"/>
  <c r="K13" i="2"/>
</calcChain>
</file>

<file path=xl/sharedStrings.xml><?xml version="1.0" encoding="utf-8"?>
<sst xmlns="http://schemas.openxmlformats.org/spreadsheetml/2006/main" count="214" uniqueCount="141">
  <si>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</si>
  <si>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</si>
  <si>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</si>
  <si>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</si>
  <si>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</si>
  <si>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</si>
  <si>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</si>
  <si>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</si>
  <si>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 xml:space="preserve">   อื่น ๆ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</si>
  <si>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</si>
  <si>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</si>
  <si>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</si>
  <si>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</si>
  <si>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</si>
  <si>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</si>
  <si>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</si>
  <si>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</si>
  <si>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</si>
  <si>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</si>
  <si>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</si>
  <si>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</si>
  <si>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</si>
  <si>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</si>
  <si>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</si>
  <si>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</si>
  <si>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</si>
  <si>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</si>
  <si>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</si>
  <si>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</si>
  <si>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</si>
  <si>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</si>
  <si>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</si>
  <si>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</si>
  <si>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</si>
  <si>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</si>
  <si>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</si>
  <si>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</si>
  <si>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</si>
  <si>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</si>
  <si>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</si>
  <si>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</si>
  <si>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</si>
  <si>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</si>
  <si>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</si>
  <si>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</si>
  <si>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</si>
  <si>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</si>
  <si>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</si>
  <si>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และหนี้สินดำเนินงาน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</si>
  <si>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</si>
  <si>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</si>
  <si>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</si>
  <si>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</si>
  <si>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</si>
  <si>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</si>
  <si>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</si>
  <si>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</si>
  <si>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</si>
  <si>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</si>
  <si>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</si>
  <si>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</si>
  <si>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</si>
  <si>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</si>
  <si>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</si>
  <si>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</si>
  <si>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</si>
  <si>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 xml:space="preserve">   สำหรับเงินสดและรายการเทียบเท่าเงินสด</t>
  </si>
  <si>
    <t>จำหน่ายและชำระ</t>
  </si>
  <si>
    <t>เต็มมูลค่าแล้ว</t>
  </si>
  <si>
    <t>มูลค่าหุ้นสามัญ</t>
  </si>
  <si>
    <t>กำไรต่อหุ้น</t>
  </si>
  <si>
    <t xml:space="preserve">สินค้าคงเหลือ </t>
  </si>
  <si>
    <t xml:space="preserve">ที่ดิน อาคารและอุปกรณ์ </t>
  </si>
  <si>
    <t>สินทรัพย์ไม่หมุนเวียนอื่น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</si>
  <si>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</si>
  <si>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</si>
  <si>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</si>
  <si>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</si>
  <si>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</si>
  <si>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</si>
  <si>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</si>
  <si>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</si>
  <si>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</si>
  <si>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</si>
  <si>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</si>
  <si>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</si>
  <si>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เงินลงทุนชั่วคราว - เงินฝากประจำ</t>
  </si>
  <si>
    <t>สินทรัพย์ไม่มีตัวตน - ซอฟต์แวร์คอมพิวเตอร์</t>
  </si>
  <si>
    <t>เงินปันผลจ่าย</t>
  </si>
  <si>
    <t>ซื้อซอฟต์แวร์คอมพิวเตอร์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</si>
  <si>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</si>
  <si>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</si>
  <si>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</si>
  <si>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กำไรขาดทุนเบ็ดเสร็จอื่นสำหรับงวด</t>
  </si>
  <si>
    <t>กำไรขาดทุนเบ็ดเสร็จรวมสำหรับงวด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</si>
  <si>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</si>
  <si>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</si>
  <si>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</si>
  <si>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 xml:space="preserve">   โอนกลับค่าเผื่อหนี้สงสัยจะสูญ</t>
  </si>
  <si>
    <t>ชำระหนี้สินตามสัญญาเช่าการเงิน</t>
  </si>
  <si>
    <t>เงินสดและรายการเทียบเท่าเงินสดลดลงสุทธิ</t>
  </si>
  <si>
    <t xml:space="preserve">   เจ้าหนี้จากการซื้อเครื่องจักรและอุปกรณ์เพิ่มขึ้น (ลดลง)</t>
  </si>
  <si>
    <t>ยอดคงเหลือ ณ วันที่ 1 มกราคม 2562</t>
  </si>
  <si>
    <t>ยอดคงเหลือ ณ วันที่ 30 กันยายน 2562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</si>
  <si>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</si>
  <si>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</si>
  <si>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</si>
  <si>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</si>
  <si>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ปรับปรุงอาคารและซื้อเครื่องจักรและอุปกรณ์</t>
  </si>
  <si>
    <t>เงินสดรับจากดอกเบี้ย</t>
  </si>
  <si>
    <t>สำหรับงวดเก้าเดือนสิ้นสุดวันที่ 30 กันยายน 2563</t>
  </si>
  <si>
    <t>ยอดคงเหลือ ณ วันที่ 1 มกราคม 2563</t>
  </si>
  <si>
    <t>ยอดคงเหลือ ณ วันที่ 30 กันยายน 2563</t>
  </si>
  <si>
    <t>สำหรับงวดสามเดือนสิ้นสุดวันที่ 30 กันยายน 2563</t>
  </si>
  <si>
    <t>31 ธันวาคม 2562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</si>
  <si>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</si>
  <si>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</si>
  <si>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ภาษีเงินได้ค้างจ่าย</t>
  </si>
  <si>
    <t>หนี้สินตามสัญญาเช่า - สุทธิจากส่วนที่ถึงกำหนดชำระภายในหนึ่งปี</t>
  </si>
  <si>
    <t>ณ วันที่ 30 กันยายน 2563</t>
  </si>
  <si>
    <t>30 กันยายน 2563</t>
  </si>
  <si>
    <t>กำไรก่อนภาษีเงินได้</t>
  </si>
  <si>
    <t>ค่าใช้จ่ายภาษีเงินได้</t>
  </si>
  <si>
    <t>กำไรสำหรับงวด</t>
  </si>
  <si>
    <t>กำไรต่อหุ้นขั้นพื้นฐาน</t>
  </si>
  <si>
    <t>ทุนที่ออก</t>
  </si>
  <si>
    <t>กำไรก่อนภาษี</t>
  </si>
  <si>
    <t>รายการปรับกระทบยอดกำไรก่อนภาษีเป็นเงินสดรับ (จ่าย)</t>
  </si>
  <si>
    <t>กำไรจากการดำเนินงานก่อนการเปลี่ยนแปลงในสินทรัพย์</t>
  </si>
  <si>
    <t>ชำระหนี้สินตามสัญญาเช่า</t>
  </si>
  <si>
    <t xml:space="preserve">   สินทรัพย์ภายใต้สัญญาเช่าเพิ่มขึ้น</t>
  </si>
  <si>
    <t>เงินสดสุทธิจากกิจกรรมดำเนินงาน</t>
  </si>
  <si>
    <t xml:space="preserve">   รายการปรับลดสินค้าคงเหลือเป็นมูลค่าสุทธิที่จะได้รับ (โอนกลับ)</t>
  </si>
  <si>
    <t xml:space="preserve">   กำไรจากการจำหน่ายเครื่องจักรและอุปกรณ์</t>
  </si>
  <si>
    <t xml:space="preserve">   กำไรจากอัตราแลกเปลี่ยนที่ยังไม่เกิดขึ้นจริง</t>
  </si>
  <si>
    <t>เงินสดจากกิจกรรมดำเนินงาน</t>
  </si>
  <si>
    <t>ขาดทุนจากอัตราแลกเปลี่ยนที่ยังไม่เกิดขึ้นจริง</t>
  </si>
  <si>
    <t xml:space="preserve">   กำไรจากอัตราแลกเปลี่ยน, สุทธิ</t>
  </si>
  <si>
    <t>เงินฝากประจำเพิ่มขึ้น</t>
  </si>
  <si>
    <t>สินทรัพย์ทางการเงินหมุนเวียนอื่น - เงินฝากประจำ</t>
  </si>
  <si>
    <t>เงินปันผลจ่าย (หมายเหตุ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</si>
</sst>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</numFmts>
  <fonts count="2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8" tint="0.59999389629810485"/>
      <name val="Angsana New"/>
      <family val="1"/>
    </font>
    <font>
      <sz val="10"/>
      <color theme="8" tint="0.59999389629810485"/>
      <name val="Arial"/>
      <family val="2"/>
    </font>
    <font>
      <sz val="16"/>
      <color theme="1"/>
      <name val="Angsana New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14">
    <xf numFmtId="0" fontId="0" fillId="0" borderId="0"/>
    <xf numFmtId="0" fontId="7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16" applyNumberFormat="0" applyAlignment="0" applyProtection="0">
      <alignment vertical="center"/>
    </xf>
    <xf numFmtId="166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horizontal="center" vertical="top"/>
    </xf>
    <xf numFmtId="0" fontId="38" fillId="0" borderId="20" applyNumberFormat="0" applyFill="0" applyAlignment="0" applyProtection="0">
      <alignment vertical="center"/>
    </xf>
    <xf numFmtId="38" fontId="39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167" fontId="29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0" borderId="0" applyFont="0" applyFill="0" applyBorder="0" applyAlignment="0" applyProtection="0">
      <protection hidden="1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43" fillId="0" borderId="0" applyBorder="0"/>
    <xf numFmtId="169" fontId="43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170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6" fillId="0" borderId="0" applyFont="0" applyFill="0" applyBorder="0" applyAlignment="0" applyProtection="0">
      <alignment vertical="center"/>
    </xf>
    <xf numFmtId="0" fontId="30" fillId="0" borderId="0"/>
    <xf numFmtId="0" fontId="25" fillId="0" borderId="0"/>
    <xf numFmtId="37" fontId="44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6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48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9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3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2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165" fontId="26" fillId="0" borderId="0" applyFont="0" applyFill="0" applyBorder="0" applyAlignment="0" applyProtection="0">
      <alignment vertical="center"/>
    </xf>
    <xf numFmtId="0" fontId="62" fillId="0" borderId="0"/>
    <xf numFmtId="0" fontId="46" fillId="0" borderId="0"/>
    <xf numFmtId="0" fontId="45" fillId="0" borderId="0"/>
    <xf numFmtId="0" fontId="62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0" fontId="45" fillId="0" borderId="0"/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30" fillId="0" borderId="0" applyFill="0" applyBorder="0" applyAlignment="0" applyProtection="0"/>
    <xf numFmtId="0" fontId="47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45" fillId="0" borderId="0"/>
    <xf numFmtId="37" fontId="4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37" fontId="44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" fontId="63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175" fontId="65" fillId="0" borderId="0" applyFont="0" applyFill="0" applyBorder="0" applyAlignment="0" applyProtection="0"/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8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34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8" fillId="44" borderId="0" applyNumberFormat="0" applyBorder="0" applyAlignment="0" applyProtection="0"/>
    <xf numFmtId="0" fontId="68" fillId="47" borderId="0" applyNumberFormat="0" applyBorder="0" applyAlignment="0" applyProtection="0"/>
    <xf numFmtId="0" fontId="68" fillId="50" borderId="0" applyNumberFormat="0" applyBorder="0" applyAlignment="0" applyProtection="0"/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3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3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1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52" borderId="0" applyNumberFormat="0" applyBorder="0" applyAlignment="0" applyProtection="0"/>
    <xf numFmtId="0" fontId="74" fillId="51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9" fontId="29" fillId="0" borderId="0"/>
    <xf numFmtId="9" fontId="77" fillId="0" borderId="0"/>
    <xf numFmtId="9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1" fontId="79" fillId="0" borderId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1" fillId="54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3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80" fillId="55" borderId="0" applyNumberFormat="0" applyBorder="0" applyAlignment="0" applyProtection="0"/>
    <xf numFmtId="0" fontId="80" fillId="58" borderId="0" applyNumberFormat="0" applyBorder="0" applyAlignment="0" applyProtection="0"/>
    <xf numFmtId="0" fontId="81" fillId="56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80" fillId="53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80" fillId="59" borderId="0" applyNumberFormat="0" applyBorder="0" applyAlignment="0" applyProtection="0"/>
    <xf numFmtId="0" fontId="80" fillId="53" borderId="0" applyNumberFormat="0" applyBorder="0" applyAlignment="0" applyProtection="0"/>
    <xf numFmtId="0" fontId="81" fillId="54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80" fillId="55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3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14" fontId="82" fillId="61" borderId="21">
      <alignment horizontal="center" vertical="center"/>
    </xf>
    <xf numFmtId="176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7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8" fillId="35" borderId="22" applyNumberFormat="0" applyAlignment="0" applyProtection="0"/>
    <xf numFmtId="0" fontId="89" fillId="0" borderId="0" applyNumberFormat="0" applyFill="0" applyBorder="0" applyAlignment="0" applyProtection="0"/>
    <xf numFmtId="0" fontId="64" fillId="0" borderId="0"/>
    <xf numFmtId="0" fontId="47" fillId="0" borderId="0"/>
    <xf numFmtId="0" fontId="83" fillId="0" borderId="0"/>
    <xf numFmtId="178" fontId="77" fillId="0" borderId="0" applyFill="0" applyBorder="0" applyAlignment="0"/>
    <xf numFmtId="0" fontId="90" fillId="0" borderId="0" applyFill="0" applyBorder="0" applyAlignment="0"/>
    <xf numFmtId="179" fontId="90" fillId="0" borderId="0" applyFill="0" applyBorder="0" applyAlignment="0"/>
    <xf numFmtId="180" fontId="91" fillId="0" borderId="0" applyFill="0" applyBorder="0" applyAlignment="0"/>
    <xf numFmtId="181" fontId="77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4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3" fillId="35" borderId="22" applyNumberFormat="0" applyAlignment="0" applyProtection="0"/>
    <xf numFmtId="0" fontId="95" fillId="0" borderId="0" applyNumberFormat="0" applyFill="0" applyBorder="0" applyAlignment="0">
      <alignment horizontal="center" vertical="top"/>
    </xf>
    <xf numFmtId="0" fontId="96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7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6" fillId="62" borderId="23" applyNumberFormat="0" applyAlignment="0" applyProtection="0"/>
    <xf numFmtId="0" fontId="98" fillId="0" borderId="24">
      <alignment horizontal="center"/>
    </xf>
    <xf numFmtId="175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78" fontId="7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87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0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90" fontId="29" fillId="0" borderId="0"/>
    <xf numFmtId="190" fontId="77" fillId="0" borderId="0"/>
    <xf numFmtId="190" fontId="77" fillId="0" borderId="0"/>
    <xf numFmtId="0" fontId="103" fillId="62" borderId="23" applyNumberFormat="0" applyAlignment="0" applyProtection="0"/>
    <xf numFmtId="0" fontId="104" fillId="0" borderId="0">
      <alignment horizontal="left"/>
    </xf>
    <xf numFmtId="0" fontId="105" fillId="0" borderId="0"/>
    <xf numFmtId="0" fontId="106" fillId="0" borderId="0">
      <alignment horizontal="left"/>
    </xf>
    <xf numFmtId="0" fontId="9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29" fillId="0" borderId="0"/>
    <xf numFmtId="193" fontId="77" fillId="0" borderId="0"/>
    <xf numFmtId="193" fontId="77" fillId="0" borderId="0"/>
    <xf numFmtId="6" fontId="107" fillId="0" borderId="0">
      <protection locked="0"/>
    </xf>
    <xf numFmtId="14" fontId="24" fillId="0" borderId="0" applyFill="0" applyBorder="0" applyAlignment="0"/>
    <xf numFmtId="194" fontId="77" fillId="0" borderId="25">
      <alignment vertical="center"/>
    </xf>
    <xf numFmtId="187" fontId="29" fillId="0" borderId="0"/>
    <xf numFmtId="187" fontId="77" fillId="0" borderId="0"/>
    <xf numFmtId="187" fontId="77" fillId="0" borderId="0"/>
    <xf numFmtId="0" fontId="8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63" borderId="0" applyNumberFormat="0" applyBorder="0" applyAlignment="0" applyProtection="0"/>
    <xf numFmtId="0" fontId="109" fillId="64" borderId="0" applyNumberFormat="0" applyBorder="0" applyAlignment="0" applyProtection="0"/>
    <xf numFmtId="0" fontId="109" fillId="65" borderId="0" applyNumberFormat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10" fillId="0" borderId="0" applyNumberFormat="0" applyFill="0" applyBorder="0" applyAlignment="0" applyProtection="0">
      <alignment horizontal="center"/>
    </xf>
    <xf numFmtId="195" fontId="25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6" fontId="49" fillId="0" borderId="0">
      <protection locked="0"/>
    </xf>
    <xf numFmtId="0" fontId="113" fillId="0" borderId="0">
      <alignment horizontal="left"/>
    </xf>
    <xf numFmtId="0" fontId="114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49" fillId="0" borderId="26" applyNumberFormat="0" applyFill="0" applyBorder="0" applyAlignment="0" applyProtection="0">
      <protection locked="0"/>
    </xf>
    <xf numFmtId="0" fontId="116" fillId="0" borderId="20" applyNumberFormat="0" applyFill="0" applyAlignment="0" applyProtection="0"/>
    <xf numFmtId="0" fontId="117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9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38" fontId="58" fillId="66" borderId="0" applyNumberFormat="0" applyBorder="0" applyAlignment="0" applyProtection="0"/>
    <xf numFmtId="38" fontId="58" fillId="66" borderId="0" applyNumberFormat="0" applyBorder="0" applyAlignment="0" applyProtection="0"/>
    <xf numFmtId="197" fontId="120" fillId="0" borderId="0" applyNumberFormat="0" applyFill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38" fontId="123" fillId="0" borderId="0"/>
    <xf numFmtId="0" fontId="124" fillId="0" borderId="0">
      <alignment horizontal="left"/>
    </xf>
    <xf numFmtId="0" fontId="124" fillId="0" borderId="0">
      <alignment horizontal="left"/>
    </xf>
    <xf numFmtId="0" fontId="125" fillId="0" borderId="0">
      <alignment horizontal="right"/>
    </xf>
    <xf numFmtId="0" fontId="126" fillId="0" borderId="27" applyNumberFormat="0" applyAlignment="0" applyProtection="0">
      <alignment horizontal="left" vertical="center"/>
    </xf>
    <xf numFmtId="0" fontId="127" fillId="0" borderId="27" applyNumberFormat="0" applyAlignment="0" applyProtection="0">
      <alignment horizontal="left" vertical="center"/>
    </xf>
    <xf numFmtId="0" fontId="126" fillId="0" borderId="2">
      <alignment horizontal="left" vertical="center"/>
    </xf>
    <xf numFmtId="0" fontId="127" fillId="0" borderId="2">
      <alignment horizontal="left" vertical="center"/>
    </xf>
    <xf numFmtId="14" fontId="82" fillId="67" borderId="28">
      <alignment horizontal="center" vertical="center" wrapText="1"/>
    </xf>
    <xf numFmtId="0" fontId="128" fillId="0" borderId="29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0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1" fillId="0" borderId="0">
      <alignment horizontal="left"/>
    </xf>
    <xf numFmtId="0" fontId="128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3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5" fillId="0" borderId="30">
      <alignment horizontal="left" vertical="top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25" fillId="0" borderId="0">
      <alignment horizontal="left"/>
    </xf>
    <xf numFmtId="0" fontId="25" fillId="0" borderId="0">
      <alignment horizontal="left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7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8" fillId="0" borderId="0">
      <alignment horizontal="lef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139" fillId="0" borderId="31" applyNumberFormat="0" applyFill="0" applyAlignment="0" applyProtection="0"/>
    <xf numFmtId="0" fontId="110" fillId="0" borderId="0" applyNumberFormat="0" applyFill="0" applyBorder="0" applyAlignment="0" applyProtection="0">
      <alignment horizontal="center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59" fillId="0" borderId="0" applyFont="0" applyFill="0" applyBorder="0" applyAlignment="0" applyProtection="0"/>
    <xf numFmtId="10" fontId="58" fillId="68" borderId="32" applyNumberFormat="0" applyBorder="0" applyAlignment="0" applyProtection="0"/>
    <xf numFmtId="10" fontId="58" fillId="68" borderId="32" applyNumberFormat="0" applyBorder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2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1" fillId="46" borderId="22" applyNumberFormat="0" applyAlignment="0" applyProtection="0"/>
    <xf numFmtId="0" fontId="143" fillId="46" borderId="22" applyNumberFormat="0" applyAlignment="0" applyProtection="0"/>
    <xf numFmtId="198" fontId="25" fillId="0" borderId="0" applyFont="0" applyFill="0" applyBorder="0" applyAlignment="0" applyProtection="0"/>
    <xf numFmtId="0" fontId="144" fillId="0" borderId="17" applyNumberFormat="0" applyFill="0" applyAlignment="0" applyProtection="0"/>
    <xf numFmtId="0" fontId="145" fillId="0" borderId="18" applyNumberFormat="0" applyFill="0" applyAlignment="0" applyProtection="0"/>
    <xf numFmtId="0" fontId="146" fillId="0" borderId="19" applyNumberFormat="0" applyFill="0" applyAlignment="0" applyProtection="0"/>
    <xf numFmtId="0" fontId="146" fillId="0" borderId="0" applyNumberFormat="0" applyFill="0" applyBorder="0" applyAlignment="0" applyProtection="0"/>
    <xf numFmtId="0" fontId="53" fillId="0" borderId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8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175" fontId="65" fillId="0" borderId="0" applyFont="0" applyFill="0" applyBorder="0" applyAlignment="0" applyProtection="0"/>
    <xf numFmtId="37" fontId="149" fillId="0" borderId="0" applyFill="0" applyBorder="0" applyAlignment="0" applyProtection="0"/>
    <xf numFmtId="0" fontId="150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2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37" fontId="15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0" fontId="15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20" fillId="0" borderId="0"/>
    <xf numFmtId="0" fontId="1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5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7" fillId="0" borderId="0"/>
    <xf numFmtId="0" fontId="8" fillId="0" borderId="0"/>
    <xf numFmtId="0" fontId="156" fillId="0" borderId="0"/>
    <xf numFmtId="0" fontId="221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67" fillId="0" borderId="0"/>
    <xf numFmtId="0" fontId="67" fillId="0" borderId="0"/>
    <xf numFmtId="0" fontId="25" fillId="0" borderId="0"/>
    <xf numFmtId="0" fontId="26" fillId="0" borderId="0"/>
    <xf numFmtId="0" fontId="77" fillId="0" borderId="0"/>
    <xf numFmtId="0" fontId="77" fillId="0" borderId="0"/>
    <xf numFmtId="0" fontId="25" fillId="0" borderId="0"/>
    <xf numFmtId="0" fontId="26" fillId="0" borderId="0"/>
    <xf numFmtId="0" fontId="157" fillId="0" borderId="0"/>
    <xf numFmtId="0" fontId="60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20" fillId="0" borderId="0"/>
    <xf numFmtId="0" fontId="68" fillId="0" borderId="0"/>
    <xf numFmtId="0" fontId="158" fillId="0" borderId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25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67" fillId="70" borderId="33" applyNumberFormat="0" applyFont="0" applyAlignment="0" applyProtection="0"/>
    <xf numFmtId="0" fontId="80" fillId="70" borderId="33" applyNumberFormat="0" applyFont="0" applyAlignment="0" applyProtection="0"/>
    <xf numFmtId="201" fontId="25" fillId="0" borderId="0" applyFont="0" applyFill="0" applyBorder="0" applyAlignment="0" applyProtection="0">
      <alignment vertical="top"/>
    </xf>
    <xf numFmtId="0" fontId="59" fillId="0" borderId="0" applyFont="0" applyFill="0" applyBorder="0" applyAlignment="0" applyProtection="0">
      <protection hidden="1"/>
    </xf>
    <xf numFmtId="0" fontId="159" fillId="43" borderId="0" applyNumberFormat="0" applyBorder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1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0" fillId="35" borderId="16" applyNumberFormat="0" applyAlignment="0" applyProtection="0"/>
    <xf numFmtId="0" fontId="162" fillId="0" borderId="0">
      <alignment horizontal="left"/>
    </xf>
    <xf numFmtId="0" fontId="163" fillId="71" borderId="0"/>
    <xf numFmtId="0" fontId="164" fillId="0" borderId="0" applyNumberFormat="0" applyFill="0" applyBorder="0" applyAlignment="0" applyProtection="0">
      <alignment vertical="top"/>
    </xf>
    <xf numFmtId="202" fontId="25" fillId="0" borderId="0" applyFont="0" applyFill="0" applyBorder="0" applyAlignment="0" applyProtection="0"/>
    <xf numFmtId="181" fontId="77" fillId="0" borderId="0" applyFont="0" applyFill="0" applyBorder="0" applyAlignment="0" applyProtection="0"/>
    <xf numFmtId="203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204" fontId="16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0" fillId="0" borderId="0" applyFont="0" applyFill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37" fillId="0" borderId="0" applyNumberFormat="0" applyFill="0" applyBorder="0" applyAlignment="0">
      <alignment horizontal="center" vertical="top"/>
    </xf>
    <xf numFmtId="0" fontId="166" fillId="1" borderId="0" applyNumberFormat="0" applyFill="0" applyBorder="0" applyAlignment="0">
      <alignment horizontal="center"/>
    </xf>
    <xf numFmtId="37" fontId="47" fillId="0" borderId="0"/>
    <xf numFmtId="1" fontId="25" fillId="0" borderId="34" applyNumberFormat="0" applyFill="0" applyAlignment="0" applyProtection="0">
      <alignment horizontal="center" vertical="center"/>
    </xf>
    <xf numFmtId="1" fontId="25" fillId="0" borderId="34" applyNumberFormat="0" applyFill="0" applyAlignment="0" applyProtection="0">
      <alignment horizontal="center" vertical="center"/>
    </xf>
    <xf numFmtId="0" fontId="167" fillId="0" borderId="0" applyNumberFormat="0" applyFill="0" applyBorder="0">
      <alignment horizontal="left"/>
    </xf>
    <xf numFmtId="7" fontId="168" fillId="0" borderId="0" applyFill="0" applyBorder="0">
      <alignment horizontal="right"/>
    </xf>
    <xf numFmtId="0" fontId="114" fillId="0" borderId="35">
      <alignment vertical="center"/>
    </xf>
    <xf numFmtId="4" fontId="169" fillId="69" borderId="36" applyNumberFormat="0" applyProtection="0">
      <alignment vertical="center"/>
    </xf>
    <xf numFmtId="4" fontId="169" fillId="72" borderId="36" applyNumberFormat="0" applyProtection="0">
      <alignment horizontal="left" vertical="center" indent="1"/>
    </xf>
    <xf numFmtId="4" fontId="169" fillId="73" borderId="0" applyNumberFormat="0" applyProtection="0">
      <alignment horizontal="left" vertical="center" indent="1"/>
    </xf>
    <xf numFmtId="4" fontId="24" fillId="74" borderId="36" applyNumberFormat="0" applyProtection="0">
      <alignment horizontal="right" vertical="center"/>
    </xf>
    <xf numFmtId="4" fontId="24" fillId="75" borderId="36" applyNumberFormat="0" applyProtection="0">
      <alignment horizontal="left" vertical="center" indent="1"/>
    </xf>
    <xf numFmtId="0" fontId="170" fillId="0" borderId="0" applyNumberFormat="0" applyFill="0" applyBorder="0" applyAlignment="0" applyProtection="0"/>
    <xf numFmtId="0" fontId="25" fillId="0" borderId="0"/>
    <xf numFmtId="0" fontId="171" fillId="0" borderId="0"/>
    <xf numFmtId="0" fontId="172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164" fillId="0" borderId="0" applyNumberFormat="0" applyFont="0" applyFill="0" applyAlignment="0">
      <alignment horizontal="center" vertical="top"/>
    </xf>
    <xf numFmtId="0" fontId="173" fillId="0" borderId="0">
      <alignment horizontal="left"/>
    </xf>
    <xf numFmtId="0" fontId="115" fillId="0" borderId="0">
      <alignment horizontal="left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1" fillId="0" borderId="0"/>
    <xf numFmtId="0" fontId="115" fillId="0" borderId="0"/>
    <xf numFmtId="0" fontId="174" fillId="0" borderId="0"/>
    <xf numFmtId="0" fontId="174" fillId="0" borderId="0"/>
    <xf numFmtId="0" fontId="175" fillId="0" borderId="0"/>
    <xf numFmtId="0" fontId="175" fillId="0" borderId="0"/>
    <xf numFmtId="0" fontId="174" fillId="0" borderId="0"/>
    <xf numFmtId="0" fontId="174" fillId="0" borderId="0"/>
    <xf numFmtId="49" fontId="24" fillId="0" borderId="0" applyFill="0" applyBorder="0" applyAlignment="0"/>
    <xf numFmtId="205" fontId="92" fillId="0" borderId="0" applyFill="0" applyBorder="0" applyAlignment="0"/>
    <xf numFmtId="206" fontId="77" fillId="0" borderId="0" applyFill="0" applyBorder="0" applyAlignment="0"/>
    <xf numFmtId="0" fontId="176" fillId="0" borderId="0" applyFill="0" applyBorder="0" applyProtection="0">
      <alignment horizontal="left" vertical="top"/>
    </xf>
    <xf numFmtId="40" fontId="17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5" fillId="0" borderId="0"/>
    <xf numFmtId="0" fontId="174" fillId="0" borderId="0"/>
    <xf numFmtId="0" fontId="10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0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1" fillId="35" borderId="16" applyNumberFormat="0" applyAlignment="0" applyProtection="0"/>
    <xf numFmtId="37" fontId="58" fillId="72" borderId="0" applyNumberFormat="0" applyBorder="0" applyAlignment="0" applyProtection="0"/>
    <xf numFmtId="37" fontId="58" fillId="0" borderId="0"/>
    <xf numFmtId="37" fontId="58" fillId="72" borderId="0" applyNumberFormat="0" applyBorder="0" applyAlignment="0" applyProtection="0"/>
    <xf numFmtId="3" fontId="182" fillId="0" borderId="31" applyProtection="0"/>
    <xf numFmtId="207" fontId="17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8" fontId="64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87" fillId="0" borderId="0" applyFont="0" applyFill="0" applyBorder="0" applyAlignment="0" applyProtection="0"/>
    <xf numFmtId="208" fontId="6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209" fontId="18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42" fontId="26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97" fillId="62" borderId="23" applyNumberFormat="0" applyAlignment="0" applyProtection="0"/>
    <xf numFmtId="0" fontId="148" fillId="0" borderId="20" applyNumberFormat="0" applyFill="0" applyAlignment="0" applyProtection="0"/>
    <xf numFmtId="9" fontId="2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7" fillId="43" borderId="0" applyNumberFormat="0" applyBorder="0" applyAlignment="0" applyProtection="0"/>
    <xf numFmtId="0" fontId="161" fillId="35" borderId="16" applyNumberFormat="0" applyAlignment="0" applyProtection="0"/>
    <xf numFmtId="0" fontId="161" fillId="35" borderId="16" applyNumberFormat="0" applyAlignment="0" applyProtection="0"/>
    <xf numFmtId="0" fontId="94" fillId="35" borderId="22" applyNumberFormat="0" applyAlignment="0" applyProtection="0"/>
    <xf numFmtId="0" fontId="94" fillId="35" borderId="22" applyNumberFormat="0" applyAlignment="0" applyProtection="0"/>
    <xf numFmtId="0" fontId="18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9" fillId="0" borderId="0"/>
    <xf numFmtId="168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0" fontId="119" fillId="34" borderId="0" applyNumberFormat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9" fontId="9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0" fillId="0" borderId="0"/>
    <xf numFmtId="0" fontId="187" fillId="0" borderId="0"/>
    <xf numFmtId="0" fontId="68" fillId="0" borderId="0"/>
    <xf numFmtId="0" fontId="187" fillId="0" borderId="0"/>
    <xf numFmtId="0" fontId="68" fillId="0" borderId="0"/>
    <xf numFmtId="0" fontId="25" fillId="0" borderId="0"/>
    <xf numFmtId="0" fontId="25" fillId="0" borderId="0" applyAlignment="0" applyProtection="0"/>
    <xf numFmtId="0" fontId="142" fillId="46" borderId="22" applyNumberFormat="0" applyAlignment="0" applyProtection="0"/>
    <xf numFmtId="0" fontId="142" fillId="46" borderId="22" applyNumberFormat="0" applyAlignment="0" applyProtection="0"/>
    <xf numFmtId="0" fontId="152" fillId="69" borderId="0" applyNumberFormat="0" applyBorder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5" fillId="0" borderId="0"/>
    <xf numFmtId="0" fontId="99" fillId="0" borderId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25" fillId="70" borderId="33" applyNumberFormat="0" applyFont="0" applyAlignment="0" applyProtection="0"/>
    <xf numFmtId="0" fontId="68" fillId="70" borderId="33" applyNumberFormat="0" applyFont="0" applyAlignment="0" applyProtection="0"/>
    <xf numFmtId="0" fontId="130" fillId="0" borderId="17" applyNumberFormat="0" applyFill="0" applyAlignment="0" applyProtection="0"/>
    <xf numFmtId="0" fontId="133" fillId="0" borderId="18" applyNumberFormat="0" applyFill="0" applyAlignment="0" applyProtection="0"/>
    <xf numFmtId="0" fontId="137" fillId="0" borderId="19" applyNumberFormat="0" applyFill="0" applyAlignment="0" applyProtection="0"/>
    <xf numFmtId="0" fontId="137" fillId="0" borderId="0" applyNumberFormat="0" applyFill="0" applyBorder="0" applyAlignment="0" applyProtection="0"/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2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0" fontId="192" fillId="0" borderId="0" applyFont="0" applyFill="0" applyBorder="0" applyAlignment="0" applyProtection="0"/>
    <xf numFmtId="38" fontId="192" fillId="0" borderId="0" applyFont="0" applyFill="0" applyBorder="0" applyAlignment="0" applyProtection="0"/>
    <xf numFmtId="0" fontId="171" fillId="70" borderId="33" applyNumberFormat="0" applyFont="0" applyAlignment="0" applyProtection="0">
      <alignment vertical="center"/>
    </xf>
    <xf numFmtId="0" fontId="192" fillId="0" borderId="0" applyFont="0" applyFill="0" applyBorder="0" applyAlignment="0" applyProtection="0"/>
    <xf numFmtId="0" fontId="192" fillId="0" borderId="0" applyFont="0" applyFill="0" applyBorder="0" applyAlignment="0" applyProtection="0"/>
    <xf numFmtId="0" fontId="25" fillId="69" borderId="0" applyNumberFormat="0" applyBorder="0" applyAlignment="0" applyProtection="0">
      <alignment vertical="center"/>
    </xf>
    <xf numFmtId="0" fontId="193" fillId="0" borderId="0"/>
    <xf numFmtId="0" fontId="25" fillId="0" borderId="0" applyNumberFormat="0" applyFill="0" applyBorder="0" applyAlignment="0" applyProtection="0">
      <alignment vertical="center"/>
    </xf>
    <xf numFmtId="0" fontId="25" fillId="62" borderId="23" applyNumberFormat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5" fillId="46" borderId="22" applyNumberFormat="0" applyAlignment="0" applyProtection="0">
      <alignment vertical="center"/>
    </xf>
    <xf numFmtId="3" fontId="25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5" fillId="0" borderId="0">
      <alignment vertical="center"/>
    </xf>
    <xf numFmtId="0" fontId="196" fillId="69" borderId="0" applyNumberFormat="0" applyBorder="0" applyAlignment="0" applyProtection="0">
      <alignment vertical="center"/>
    </xf>
    <xf numFmtId="0" fontId="34" fillId="0" borderId="0"/>
    <xf numFmtId="0" fontId="195" fillId="70" borderId="33" applyNumberFormat="0" applyFont="0" applyAlignment="0" applyProtection="0">
      <alignment vertical="center"/>
    </xf>
    <xf numFmtId="0" fontId="25" fillId="35" borderId="16" applyNumberFormat="0" applyAlignment="0" applyProtection="0">
      <alignment vertical="center"/>
    </xf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5" fillId="0" borderId="0" applyFont="0" applyFill="0" applyBorder="0" applyAlignment="0" applyProtection="0">
      <alignment vertical="center"/>
    </xf>
    <xf numFmtId="0" fontId="197" fillId="0" borderId="37" applyNumberFormat="0" applyFill="0" applyAlignment="0" applyProtection="0">
      <alignment vertical="center"/>
    </xf>
    <xf numFmtId="210" fontId="171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8" fillId="43" borderId="0" applyNumberFormat="0" applyBorder="0" applyAlignment="0" applyProtection="0">
      <alignment vertical="center"/>
    </xf>
    <xf numFmtId="0" fontId="171" fillId="0" borderId="0">
      <alignment vertical="center"/>
    </xf>
    <xf numFmtId="0" fontId="199" fillId="34" borderId="0" applyNumberFormat="0" applyBorder="0" applyAlignment="0" applyProtection="0">
      <alignment vertical="center"/>
    </xf>
    <xf numFmtId="0" fontId="200" fillId="34" borderId="0" applyNumberFormat="0" applyBorder="0" applyAlignment="0" applyProtection="0">
      <alignment vertical="center"/>
    </xf>
    <xf numFmtId="0" fontId="200" fillId="34" borderId="0" applyNumberFormat="0" applyBorder="0" applyAlignment="0" applyProtection="0">
      <alignment vertical="center"/>
    </xf>
    <xf numFmtId="0" fontId="199" fillId="34" borderId="0" applyNumberFormat="0" applyBorder="0" applyAlignment="0" applyProtection="0">
      <alignment vertical="center"/>
    </xf>
    <xf numFmtId="0" fontId="199" fillId="34" borderId="0" applyNumberFormat="0" applyBorder="0" applyAlignment="0" applyProtection="0">
      <alignment vertical="center"/>
    </xf>
    <xf numFmtId="0" fontId="201" fillId="34" borderId="0" applyNumberFormat="0" applyBorder="0" applyAlignment="0" applyProtection="0">
      <alignment vertical="center"/>
    </xf>
    <xf numFmtId="0" fontId="201" fillId="34" borderId="0" applyNumberFormat="0" applyBorder="0" applyAlignment="0" applyProtection="0">
      <alignment vertical="center"/>
    </xf>
    <xf numFmtId="211" fontId="25" fillId="0" borderId="0" applyFont="0" applyFill="0" applyBorder="0" applyAlignment="0" applyProtection="0"/>
    <xf numFmtId="0" fontId="202" fillId="43" borderId="0" applyNumberFormat="0" applyBorder="0" applyAlignment="0" applyProtection="0">
      <alignment vertical="center"/>
    </xf>
    <xf numFmtId="0" fontId="202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2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4" fillId="0" borderId="0" applyNumberFormat="0" applyFill="0" applyBorder="0" applyAlignment="0" applyProtection="0"/>
    <xf numFmtId="0" fontId="25" fillId="0" borderId="0"/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12" fontId="20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25" fillId="62" borderId="23" applyNumberFormat="0" applyAlignment="0" applyProtection="0">
      <alignment vertical="center"/>
    </xf>
    <xf numFmtId="0" fontId="208" fillId="0" borderId="0"/>
    <xf numFmtId="0" fontId="209" fillId="0" borderId="0" applyNumberFormat="0" applyFill="0" applyBorder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8" applyNumberFormat="0" applyFill="0" applyAlignment="0" applyProtection="0">
      <alignment vertical="center"/>
    </xf>
    <xf numFmtId="0" fontId="212" fillId="0" borderId="19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62" borderId="23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55" fillId="70" borderId="3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4" fillId="35" borderId="22" applyNumberFormat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22" applyNumberFormat="0" applyAlignment="0" applyProtection="0">
      <alignment vertical="center"/>
    </xf>
    <xf numFmtId="207" fontId="17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217" fillId="46" borderId="22" applyNumberFormat="0" applyAlignment="0" applyProtection="0">
      <alignment vertical="center"/>
    </xf>
    <xf numFmtId="0" fontId="218" fillId="35" borderId="16" applyNumberFormat="0" applyAlignment="0" applyProtection="0">
      <alignment vertical="center"/>
    </xf>
    <xf numFmtId="0" fontId="25" fillId="46" borderId="22" applyNumberFormat="0" applyAlignment="0" applyProtection="0">
      <alignment vertical="center"/>
    </xf>
    <xf numFmtId="0" fontId="25" fillId="35" borderId="16" applyNumberFormat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219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20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39" fontId="25" fillId="76" borderId="0"/>
    <xf numFmtId="0" fontId="220" fillId="0" borderId="0"/>
    <xf numFmtId="174" fontId="220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22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223" fillId="0" borderId="0">
      <alignment vertical="center"/>
    </xf>
    <xf numFmtId="43" fontId="2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0" applyNumberFormat="0" applyAlignment="0" applyProtection="0"/>
    <xf numFmtId="0" fontId="19" fillId="8" borderId="13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0" applyNumberFormat="0" applyAlignment="0" applyProtection="0"/>
    <xf numFmtId="0" fontId="18" fillId="0" borderId="12" applyNumberFormat="0" applyFill="0" applyAlignment="0" applyProtection="0"/>
    <xf numFmtId="0" fontId="14" fillId="5" borderId="0" applyNumberFormat="0" applyBorder="0" applyAlignment="0" applyProtection="0"/>
    <xf numFmtId="0" fontId="80" fillId="9" borderId="14" applyNumberFormat="0" applyFont="0" applyAlignment="0" applyProtection="0"/>
    <xf numFmtId="0" fontId="16" fillId="7" borderId="11" applyNumberFormat="0" applyAlignment="0" applyProtection="0"/>
    <xf numFmtId="0" fontId="22" fillId="0" borderId="15" applyNumberFormat="0" applyFill="0" applyAlignment="0" applyProtection="0"/>
    <xf numFmtId="0" fontId="20" fillId="0" borderId="0" applyNumberFormat="0" applyFill="0" applyBorder="0" applyAlignment="0" applyProtection="0"/>
    <xf numFmtId="174" fontId="22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0" fillId="0" borderId="0"/>
    <xf numFmtId="0" fontId="26" fillId="0" borderId="0"/>
    <xf numFmtId="0" fontId="25" fillId="0" borderId="0"/>
    <xf numFmtId="39" fontId="25" fillId="0" borderId="0"/>
    <xf numFmtId="9" fontId="22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39" fontId="25" fillId="0" borderId="0"/>
    <xf numFmtId="0" fontId="220" fillId="0" borderId="0"/>
    <xf numFmtId="0" fontId="8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20" fillId="0" borderId="0" applyFont="0" applyFill="0" applyBorder="0" applyAlignment="0" applyProtection="0"/>
    <xf numFmtId="0" fontId="1" fillId="0" borderId="0"/>
    <xf numFmtId="0" fontId="220" fillId="0" borderId="0"/>
    <xf numFmtId="0" fontId="26" fillId="0" borderId="0"/>
    <xf numFmtId="0" fontId="8" fillId="0" borderId="0"/>
    <xf numFmtId="0" fontId="2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0" fillId="0" borderId="0"/>
    <xf numFmtId="17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5" fillId="0" borderId="0"/>
    <xf numFmtId="174" fontId="26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39" fontId="25" fillId="0" borderId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/>
    <xf numFmtId="164" fontId="3" fillId="0" borderId="0" xfId="1" applyNumberFormat="1" applyFont="1" applyAlignment="1">
      <alignment vertical="top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center" vertical="top"/>
    </xf>
    <xf numFmtId="164" fontId="3" fillId="0" borderId="0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41" fontId="3" fillId="0" borderId="0" xfId="1" applyNumberFormat="1" applyFont="1" applyAlignment="1">
      <alignment horizontal="center" vertical="top"/>
    </xf>
    <xf numFmtId="41" fontId="3" fillId="0" borderId="0" xfId="1" applyNumberFormat="1" applyFont="1" applyBorder="1" applyAlignment="1">
      <alignment horizontal="center" vertical="top"/>
    </xf>
    <xf numFmtId="0" fontId="3" fillId="0" borderId="0" xfId="1" applyNumberFormat="1" applyFont="1" applyAlignment="1">
      <alignment vertical="top"/>
    </xf>
    <xf numFmtId="41" fontId="3" fillId="0" borderId="3" xfId="1" applyNumberFormat="1" applyFont="1" applyBorder="1" applyAlignment="1">
      <alignment horizontal="center" vertical="top"/>
    </xf>
    <xf numFmtId="41" fontId="3" fillId="0" borderId="0" xfId="1" applyNumberFormat="1" applyFont="1" applyAlignment="1">
      <alignment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0" xfId="0" applyNumberFormat="1" applyFont="1" applyFill="1" applyAlignment="1">
      <alignment vertical="top"/>
    </xf>
    <xf numFmtId="0" fontId="2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centerContinuous" vertical="top"/>
    </xf>
    <xf numFmtId="164" fontId="3" fillId="0" borderId="0" xfId="0" applyNumberFormat="1" applyFont="1" applyFill="1" applyAlignment="1">
      <alignment horizontal="centerContinuous" vertical="top"/>
    </xf>
    <xf numFmtId="164" fontId="3" fillId="0" borderId="0" xfId="0" applyNumberFormat="1" applyFont="1" applyFill="1" applyAlignment="1">
      <alignment horizontal="left" vertical="top"/>
    </xf>
    <xf numFmtId="164" fontId="3" fillId="0" borderId="0" xfId="0" quotePrefix="1" applyNumberFormat="1" applyFont="1" applyFill="1" applyAlignment="1">
      <alignment horizontal="centerContinuous" vertical="top"/>
    </xf>
    <xf numFmtId="37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right" vertical="top"/>
    </xf>
    <xf numFmtId="0" fontId="3" fillId="0" borderId="0" xfId="0" quotePrefix="1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3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horizontal="center" vertical="top"/>
    </xf>
    <xf numFmtId="41" fontId="3" fillId="0" borderId="0" xfId="0" applyNumberFormat="1" applyFont="1" applyFill="1" applyAlignment="1">
      <alignment horizontal="center" vertical="top"/>
    </xf>
    <xf numFmtId="41" fontId="3" fillId="0" borderId="0" xfId="0" applyNumberFormat="1" applyFont="1" applyFill="1" applyBorder="1" applyAlignment="1">
      <alignment horizontal="center" vertical="top"/>
    </xf>
    <xf numFmtId="41" fontId="3" fillId="0" borderId="2" xfId="0" applyNumberFormat="1" applyFont="1" applyFill="1" applyBorder="1" applyAlignment="1">
      <alignment horizontal="center" vertical="top"/>
    </xf>
    <xf numFmtId="41" fontId="3" fillId="0" borderId="1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0" fontId="3" fillId="0" borderId="0" xfId="0" quotePrefix="1" applyNumberFormat="1" applyFont="1" applyFill="1" applyAlignment="1">
      <alignment horizontal="center" vertical="top"/>
    </xf>
    <xf numFmtId="0" fontId="3" fillId="0" borderId="0" xfId="0" applyNumberFormat="1" applyFont="1" applyFill="1" applyBorder="1" applyAlignment="1">
      <alignment vertical="top"/>
    </xf>
    <xf numFmtId="37" fontId="6" fillId="0" borderId="0" xfId="0" applyNumberFormat="1" applyFont="1" applyFill="1" applyAlignment="1">
      <alignment vertical="top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center" vertical="top"/>
    </xf>
    <xf numFmtId="41" fontId="3" fillId="0" borderId="6" xfId="0" applyNumberFormat="1" applyFont="1" applyFill="1" applyBorder="1" applyAlignment="1">
      <alignment horizontal="center" vertical="top"/>
    </xf>
    <xf numFmtId="41" fontId="3" fillId="0" borderId="4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Alignment="1">
      <alignment horizontal="center" vertical="top"/>
    </xf>
    <xf numFmtId="0" fontId="2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center" vertical="top"/>
    </xf>
    <xf numFmtId="43" fontId="3" fillId="0" borderId="4" xfId="0" applyNumberFormat="1" applyFont="1" applyFill="1" applyBorder="1" applyAlignment="1">
      <alignment horizontal="center" vertical="top"/>
    </xf>
    <xf numFmtId="43" fontId="3" fillId="0" borderId="0" xfId="0" applyNumberFormat="1" applyFont="1" applyFill="1" applyBorder="1" applyAlignment="1">
      <alignment horizontal="center" vertical="top"/>
    </xf>
    <xf numFmtId="41" fontId="3" fillId="0" borderId="0" xfId="1" quotePrefix="1" applyNumberFormat="1" applyFont="1" applyBorder="1" applyAlignment="1">
      <alignment horizontal="center"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0" xfId="1" applyNumberFormat="1" applyFont="1" applyBorder="1" applyAlignment="1">
      <alignment vertical="top"/>
    </xf>
    <xf numFmtId="41" fontId="3" fillId="0" borderId="0" xfId="1" applyNumberFormat="1" applyFont="1" applyBorder="1" applyAlignment="1">
      <alignment vertical="top"/>
    </xf>
    <xf numFmtId="43" fontId="3" fillId="0" borderId="0" xfId="0" applyNumberFormat="1" applyFont="1" applyFill="1" applyBorder="1" applyAlignment="1">
      <alignment vertical="top"/>
    </xf>
    <xf numFmtId="41" fontId="3" fillId="0" borderId="0" xfId="4113" applyNumberFormat="1" applyFont="1" applyFill="1" applyAlignment="1">
      <alignment horizontal="center" vertical="top"/>
    </xf>
    <xf numFmtId="43" fontId="3" fillId="0" borderId="0" xfId="4113" applyFont="1" applyAlignment="1">
      <alignment vertical="top"/>
    </xf>
    <xf numFmtId="0" fontId="2" fillId="0" borderId="0" xfId="0" quotePrefix="1" applyFont="1" applyAlignment="1">
      <alignment horizontal="left" vertical="top"/>
    </xf>
    <xf numFmtId="0" fontId="3" fillId="0" borderId="0" xfId="0" applyFont="1" applyAlignment="1">
      <alignment horizontal="centerContinuous" vertical="top"/>
    </xf>
    <xf numFmtId="164" fontId="3" fillId="0" borderId="0" xfId="0" applyNumberFormat="1" applyFont="1" applyAlignment="1">
      <alignment horizontal="centerContinuous" vertical="top"/>
    </xf>
    <xf numFmtId="164" fontId="3" fillId="0" borderId="0" xfId="0" applyNumberFormat="1" applyFont="1" applyAlignment="1">
      <alignment horizontal="left" vertical="top"/>
    </xf>
    <xf numFmtId="164" fontId="226" fillId="0" borderId="0" xfId="0" applyNumberFormat="1" applyFont="1" applyAlignment="1">
      <alignment horizontal="left" vertical="top"/>
    </xf>
    <xf numFmtId="37" fontId="2" fillId="0" borderId="0" xfId="0" applyNumberFormat="1" applyFont="1" applyAlignment="1">
      <alignment horizontal="left" vertical="top"/>
    </xf>
    <xf numFmtId="164" fontId="3" fillId="0" borderId="0" xfId="0" quotePrefix="1" applyNumberFormat="1" applyFont="1" applyAlignment="1">
      <alignment vertical="top"/>
    </xf>
    <xf numFmtId="164" fontId="3" fillId="0" borderId="0" xfId="0" quotePrefix="1" applyNumberFormat="1" applyFont="1" applyAlignment="1">
      <alignment horizontal="centerContinuous" vertical="top"/>
    </xf>
    <xf numFmtId="37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164" fontId="226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49" fontId="4" fillId="0" borderId="0" xfId="0" quotePrefix="1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226" fillId="0" borderId="0" xfId="0" applyNumberFormat="1" applyFont="1" applyAlignment="1">
      <alignment horizontal="center" vertical="top"/>
    </xf>
    <xf numFmtId="41" fontId="3" fillId="0" borderId="0" xfId="0" applyNumberFormat="1" applyFont="1" applyAlignment="1">
      <alignment horizontal="right" vertical="top"/>
    </xf>
    <xf numFmtId="164" fontId="227" fillId="0" borderId="0" xfId="4113" applyNumberFormat="1" applyFont="1"/>
    <xf numFmtId="164" fontId="5" fillId="0" borderId="0" xfId="0" applyNumberFormat="1" applyFont="1" applyAlignment="1">
      <alignment horizontal="center" vertical="top"/>
    </xf>
    <xf numFmtId="41" fontId="5" fillId="0" borderId="0" xfId="0" applyNumberFormat="1" applyFont="1" applyAlignment="1">
      <alignment horizontal="right" vertical="top"/>
    </xf>
    <xf numFmtId="0" fontId="3" fillId="0" borderId="0" xfId="0" quotePrefix="1" applyFont="1" applyAlignment="1">
      <alignment horizontal="left" vertical="top"/>
    </xf>
    <xf numFmtId="41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228" fillId="0" borderId="0" xfId="0" applyNumberFormat="1" applyFont="1" applyAlignment="1">
      <alignment vertical="top"/>
    </xf>
    <xf numFmtId="41" fontId="3" fillId="2" borderId="0" xfId="0" applyNumberFormat="1" applyFont="1" applyFill="1" applyAlignment="1">
      <alignment horizontal="right" vertical="top"/>
    </xf>
    <xf numFmtId="41" fontId="3" fillId="0" borderId="1" xfId="0" applyNumberFormat="1" applyFont="1" applyBorder="1" applyAlignment="1">
      <alignment horizontal="right" vertical="top"/>
    </xf>
    <xf numFmtId="41" fontId="3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1" fontId="3" fillId="0" borderId="0" xfId="0" applyNumberFormat="1" applyFont="1" applyAlignment="1">
      <alignment horizontal="center" vertical="top"/>
    </xf>
    <xf numFmtId="41" fontId="3" fillId="0" borderId="2" xfId="0" applyNumberFormat="1" applyFont="1" applyBorder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41" fontId="3" fillId="0" borderId="4" xfId="0" applyNumberFormat="1" applyFont="1" applyBorder="1" applyAlignment="1">
      <alignment horizontal="right" vertical="top"/>
    </xf>
    <xf numFmtId="0" fontId="3" fillId="0" borderId="0" xfId="0" quotePrefix="1" applyFont="1" applyAlignment="1">
      <alignment horizontal="center" vertical="top"/>
    </xf>
    <xf numFmtId="41" fontId="3" fillId="0" borderId="0" xfId="0" applyNumberFormat="1" applyFont="1" applyAlignment="1">
      <alignment vertical="top"/>
    </xf>
    <xf numFmtId="0" fontId="3" fillId="0" borderId="5" xfId="0" applyFont="1" applyBorder="1" applyAlignment="1">
      <alignment vertical="top"/>
    </xf>
    <xf numFmtId="41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43" fontId="3" fillId="0" borderId="0" xfId="0" applyNumberFormat="1" applyFont="1" applyFill="1" applyAlignment="1">
      <alignment vertical="top"/>
    </xf>
    <xf numFmtId="37" fontId="2" fillId="0" borderId="0" xfId="1" quotePrefix="1" applyNumberFormat="1" applyFont="1" applyAlignment="1">
      <alignment horizontal="left" vertical="top"/>
    </xf>
    <xf numFmtId="37" fontId="2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3" fillId="0" borderId="1" xfId="1" applyNumberFormat="1" applyFont="1" applyBorder="1" applyAlignment="1">
      <alignment horizontal="center" vertical="top"/>
    </xf>
  </cellXfs>
  <cellStyles count="4114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1" xfId="3064" xr:uid="{00000000-0005-0000-0000-0000120C0000}"/>
    <cellStyle name="Comma 11 2" xfId="3065" xr:uid="{00000000-0005-0000-0000-0000130C0000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3" xfId="3069" xr:uid="{00000000-0005-0000-0000-0000170C0000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3" xfId="3113" xr:uid="{00000000-0005-0000-0000-0000470C0000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3" xfId="4106" xr:uid="{00000000-0005-0000-0000-0000DF0C0000}"/>
    <cellStyle name="Comma 54" xfId="4091" xr:uid="{00000000-0005-0000-0000-0000E00C0000}"/>
    <cellStyle name="Comma 55" xfId="4105" xr:uid="{00000000-0005-0000-0000-0000E10C0000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9" xfId="3240" xr:uid="{00000000-0005-0000-0000-0000FD0C0000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2" xfId="3461" xr:uid="{00000000-0005-0000-0000-0000ED0D0000}"/>
    <cellStyle name="Normal 12 2" xfId="4024" xr:uid="{00000000-0005-0000-0000-0000EE0D0000}"/>
    <cellStyle name="Normal 13" xfId="3462" xr:uid="{00000000-0005-0000-0000-0000EF0D0000}"/>
    <cellStyle name="Normal 14" xfId="3463" xr:uid="{00000000-0005-0000-0000-0000F00D0000}"/>
    <cellStyle name="Normal 15" xfId="3464" xr:uid="{00000000-0005-0000-0000-0000F10D0000}"/>
    <cellStyle name="Normal 16" xfId="3465" xr:uid="{00000000-0005-0000-0000-0000F20D0000}"/>
    <cellStyle name="Normal 17" xfId="3466" xr:uid="{00000000-0005-0000-0000-0000F30D0000}"/>
    <cellStyle name="Normal 18" xfId="3467" xr:uid="{00000000-0005-0000-0000-0000F40D0000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3" xfId="3535" xr:uid="{00000000-0005-0000-0000-0000440E0000}"/>
    <cellStyle name="Normal 3 4" xfId="3536" xr:uid="{00000000-0005-0000-0000-0000450E0000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3" xfId="3541" xr:uid="{00000000-0005-0000-0000-00004C0E0000}"/>
    <cellStyle name="Normal 4 3 2" xfId="4018" xr:uid="{00000000-0005-0000-0000-00004D0E0000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_1) Export 2009BUDGET_23Sep08_10 am" xfId="3544" xr:uid="{00000000-0005-0000-0000-0000520E0000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3" xfId="3547" xr:uid="{00000000-0005-0000-0000-00005B0E0000}"/>
    <cellStyle name="Normal 5 4" xfId="3936" xr:uid="{00000000-0005-0000-0000-00005C0E0000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3" xfId="3619" xr:uid="{00000000-0005-0000-0000-0000DB0E0000}"/>
    <cellStyle name="Percent 3 3 2" xfId="3994" xr:uid="{00000000-0005-0000-0000-0000DC0E0000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3" xfId="3625" xr:uid="{00000000-0005-0000-0000-0000E40E0000}"/>
    <cellStyle name="Percent 4 3 2" xfId="4002" xr:uid="{00000000-0005-0000-0000-0000E50E0000}"/>
    <cellStyle name="Percent 4 4" xfId="3626" xr:uid="{00000000-0005-0000-0000-0000E60E0000}"/>
    <cellStyle name="Percent 4 5" xfId="3942" xr:uid="{00000000-0005-0000-0000-0000E70E0000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6" xfId="3628" xr:uid="{00000000-0005-0000-0000-0000EB0E0000}"/>
    <cellStyle name="Percent 7" xfId="3629" xr:uid="{00000000-0005-0000-0000-0000EC0E0000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77"/>
  <sheetViews>
    <sheetView showGridLines="0" tabSelected="1" view="pageBreakPreview" zoomScale="115" zoomScaleNormal="100" zoomScaleSheetLayoutView="115" workbookViewId="0">
      <selection activeCell="C69" sqref="C69"/>
    </sheetView>
  </sheetViews>
  <sheetFormatPr defaultColWidth="10.7265625" defaultRowHeight="24" customHeight="1"/>
  <cols>
    <col min="1" max="1" width="46.7265625" style="70" customWidth="1"/>
    <col min="2" max="2" width="8" style="70" customWidth="1"/>
    <col min="3" max="3" width="8.7265625" style="70" bestFit="1" customWidth="1"/>
    <col min="4" max="4" width="2.54296875" style="67" customWidth="1"/>
    <col min="5" max="5" width="16" style="67" customWidth="1"/>
    <col min="6" max="6" width="1.7265625" style="67" customWidth="1"/>
    <col min="7" max="7" width="16" style="67" customWidth="1"/>
    <col min="8" max="8" width="1.453125" style="67" customWidth="1"/>
    <col min="9" max="9" width="14.453125" style="68" customWidth="1"/>
    <col min="10" max="10" width="15.453125" style="68" customWidth="1"/>
    <col min="11" max="11" width="10.7265625" style="67"/>
    <col min="12" max="12" width="12.7265625" style="67" bestFit="1" customWidth="1"/>
    <col min="13" max="16384" width="10.7265625" style="67"/>
  </cols>
  <sheetData>
    <row r="1" spans="1:10" s="61" customFormat="1" ht="24" customHeight="1">
      <c r="A1" s="58" t="s">
        <v>0</v>
      </c>
      <c r="B1" s="58"/>
      <c r="C1" s="59"/>
      <c r="D1" s="60"/>
      <c r="F1" s="60"/>
      <c r="H1" s="59"/>
      <c r="I1" s="62"/>
      <c r="J1" s="62"/>
    </row>
    <row r="2" spans="1:10" s="61" customFormat="1" ht="24" customHeight="1">
      <c r="A2" s="63" t="s">
        <v>1</v>
      </c>
      <c r="B2" s="63"/>
      <c r="D2" s="60"/>
      <c r="E2" s="64"/>
      <c r="F2" s="60"/>
      <c r="G2" s="65"/>
      <c r="I2" s="62"/>
      <c r="J2" s="62"/>
    </row>
    <row r="3" spans="1:10" s="61" customFormat="1" ht="24" customHeight="1">
      <c r="A3" s="58" t="s">
        <v>119</v>
      </c>
      <c r="B3" s="58"/>
      <c r="C3" s="59"/>
      <c r="D3" s="60"/>
      <c r="E3" s="65"/>
      <c r="F3" s="60"/>
      <c r="G3" s="65"/>
      <c r="I3" s="62"/>
      <c r="J3" s="62"/>
    </row>
    <row r="4" spans="1:10" ht="24" customHeight="1">
      <c r="A4" s="59"/>
      <c r="B4" s="59"/>
      <c r="C4" s="59"/>
      <c r="D4" s="60"/>
      <c r="E4" s="60"/>
      <c r="F4" s="60"/>
      <c r="G4" s="66" t="s">
        <v>2</v>
      </c>
    </row>
    <row r="5" spans="1:10" ht="24" customHeight="1">
      <c r="A5" s="59"/>
      <c r="B5" s="59"/>
      <c r="C5" s="59"/>
      <c r="D5" s="60"/>
      <c r="E5" s="69" t="s">
        <v>80</v>
      </c>
      <c r="F5" s="69"/>
      <c r="G5" s="69" t="s">
        <v>80</v>
      </c>
    </row>
    <row r="6" spans="1:10" ht="24" customHeight="1">
      <c r="C6" s="71" t="s">
        <v>3</v>
      </c>
      <c r="D6" s="72"/>
      <c r="E6" s="73" t="s">
        <v>120</v>
      </c>
      <c r="F6" s="74"/>
      <c r="G6" s="73" t="s">
        <v>114</v>
      </c>
    </row>
    <row r="7" spans="1:10" ht="24" customHeight="1">
      <c r="C7" s="71"/>
      <c r="D7" s="72"/>
      <c r="E7" s="75" t="s">
        <v>82</v>
      </c>
      <c r="F7" s="76"/>
      <c r="G7" s="75" t="s">
        <v>83</v>
      </c>
    </row>
    <row r="8" spans="1:10" ht="24" customHeight="1">
      <c r="C8" s="71"/>
      <c r="D8" s="72"/>
      <c r="E8" s="75" t="s">
        <v>84</v>
      </c>
      <c r="F8" s="76"/>
      <c r="G8" s="75"/>
    </row>
    <row r="9" spans="1:10" ht="24" customHeight="1">
      <c r="A9" s="77" t="s">
        <v>4</v>
      </c>
      <c r="B9" s="77"/>
    </row>
    <row r="10" spans="1:10" ht="24" customHeight="1">
      <c r="A10" s="77" t="s">
        <v>5</v>
      </c>
      <c r="B10" s="77"/>
      <c r="C10" s="78"/>
      <c r="I10" s="79"/>
      <c r="J10" s="79"/>
    </row>
    <row r="11" spans="1:10" ht="24" customHeight="1">
      <c r="A11" s="70" t="s">
        <v>6</v>
      </c>
      <c r="C11" s="78"/>
      <c r="E11" s="80">
        <v>136333501</v>
      </c>
      <c r="F11" s="80"/>
      <c r="G11" s="80">
        <v>162744016</v>
      </c>
      <c r="I11" s="81"/>
    </row>
    <row r="12" spans="1:10" ht="24" customHeight="1">
      <c r="A12" s="70" t="s">
        <v>86</v>
      </c>
      <c r="C12" s="78"/>
      <c r="E12" s="80">
        <v>0</v>
      </c>
      <c r="F12" s="80"/>
      <c r="G12" s="80">
        <v>1166289</v>
      </c>
      <c r="I12" s="81"/>
    </row>
    <row r="13" spans="1:10" ht="24" customHeight="1">
      <c r="A13" s="70" t="s">
        <v>85</v>
      </c>
      <c r="C13" s="78">
        <v>4</v>
      </c>
      <c r="D13" s="82"/>
      <c r="E13" s="80">
        <v>260919766</v>
      </c>
      <c r="F13" s="83"/>
      <c r="G13" s="80">
        <v>224821400</v>
      </c>
      <c r="I13" s="81"/>
    </row>
    <row r="14" spans="1:10" ht="24" customHeight="1">
      <c r="A14" s="84" t="s">
        <v>71</v>
      </c>
      <c r="B14" s="84"/>
      <c r="C14" s="78">
        <v>5</v>
      </c>
      <c r="E14" s="80">
        <v>107413212</v>
      </c>
      <c r="F14" s="80"/>
      <c r="G14" s="80">
        <v>96895430</v>
      </c>
      <c r="I14" s="81"/>
    </row>
    <row r="15" spans="1:10" ht="24" customHeight="1">
      <c r="A15" s="70" t="s">
        <v>139</v>
      </c>
      <c r="C15" s="78"/>
      <c r="E15" s="80">
        <v>37850289</v>
      </c>
      <c r="F15" s="80"/>
      <c r="G15" s="80">
        <v>0</v>
      </c>
      <c r="I15" s="81"/>
    </row>
    <row r="16" spans="1:10" ht="24" customHeight="1">
      <c r="A16" s="70" t="s">
        <v>7</v>
      </c>
      <c r="C16" s="78"/>
      <c r="E16" s="80">
        <v>11301357</v>
      </c>
      <c r="F16" s="80"/>
      <c r="G16" s="80">
        <v>5423009</v>
      </c>
      <c r="I16" s="81"/>
    </row>
    <row r="17" spans="1:10" ht="24" customHeight="1">
      <c r="A17" s="77" t="s">
        <v>9</v>
      </c>
      <c r="B17" s="77"/>
      <c r="C17" s="78"/>
      <c r="E17" s="85">
        <f>SUM(E11:E16)</f>
        <v>553818125</v>
      </c>
      <c r="F17" s="80"/>
      <c r="G17" s="85">
        <f>SUM(G11:G16)</f>
        <v>491050144</v>
      </c>
    </row>
    <row r="18" spans="1:10" ht="24" customHeight="1">
      <c r="A18" s="77" t="s">
        <v>10</v>
      </c>
      <c r="B18" s="77"/>
      <c r="C18" s="78"/>
      <c r="E18" s="80"/>
      <c r="F18" s="80"/>
      <c r="G18" s="80"/>
    </row>
    <row r="19" spans="1:10" ht="24" customHeight="1">
      <c r="A19" s="70" t="s">
        <v>115</v>
      </c>
      <c r="C19" s="78"/>
      <c r="E19" s="80">
        <v>303018</v>
      </c>
      <c r="F19" s="80"/>
      <c r="G19" s="80">
        <v>0</v>
      </c>
    </row>
    <row r="20" spans="1:10" ht="24" customHeight="1">
      <c r="A20" s="86" t="s">
        <v>72</v>
      </c>
      <c r="B20" s="86"/>
      <c r="C20" s="78">
        <v>6</v>
      </c>
      <c r="E20" s="87">
        <v>251218300</v>
      </c>
      <c r="F20" s="80"/>
      <c r="G20" s="67">
        <v>252468541</v>
      </c>
    </row>
    <row r="21" spans="1:10" ht="24" customHeight="1">
      <c r="A21" s="86" t="s">
        <v>87</v>
      </c>
      <c r="B21" s="86"/>
      <c r="C21" s="78"/>
      <c r="E21" s="88">
        <v>724817</v>
      </c>
      <c r="F21" s="80"/>
      <c r="G21" s="88">
        <v>950707</v>
      </c>
    </row>
    <row r="22" spans="1:10" ht="24" customHeight="1">
      <c r="A22" s="86" t="s">
        <v>90</v>
      </c>
      <c r="B22" s="86"/>
      <c r="C22" s="78"/>
      <c r="E22" s="80">
        <v>7443379</v>
      </c>
      <c r="F22" s="80"/>
      <c r="G22" s="88">
        <v>6473784</v>
      </c>
    </row>
    <row r="23" spans="1:10" ht="24" customHeight="1">
      <c r="A23" s="70" t="s">
        <v>73</v>
      </c>
      <c r="C23" s="78"/>
      <c r="E23" s="89">
        <v>0</v>
      </c>
      <c r="F23" s="80"/>
      <c r="G23" s="89">
        <v>303018</v>
      </c>
    </row>
    <row r="24" spans="1:10" ht="24" customHeight="1">
      <c r="A24" s="77" t="s">
        <v>11</v>
      </c>
      <c r="B24" s="77"/>
      <c r="C24" s="78"/>
      <c r="E24" s="80">
        <f>SUM(E19:E23)</f>
        <v>259689514</v>
      </c>
      <c r="F24" s="80"/>
      <c r="G24" s="80">
        <f>SUM(G19:G23)</f>
        <v>260196050</v>
      </c>
    </row>
    <row r="25" spans="1:10" ht="24" customHeight="1" thickBot="1">
      <c r="A25" s="77" t="s">
        <v>12</v>
      </c>
      <c r="B25" s="77"/>
      <c r="E25" s="90">
        <f>SUM(E24,E17)</f>
        <v>813507639</v>
      </c>
      <c r="F25" s="80"/>
      <c r="G25" s="90">
        <f>SUM(G24,G17)</f>
        <v>751246194</v>
      </c>
    </row>
    <row r="26" spans="1:10" ht="24" customHeight="1" thickTop="1"/>
    <row r="27" spans="1:10" ht="24" customHeight="1">
      <c r="A27" s="70" t="s">
        <v>13</v>
      </c>
    </row>
    <row r="28" spans="1:10" s="61" customFormat="1" ht="24" customHeight="1">
      <c r="A28" s="58" t="s">
        <v>0</v>
      </c>
      <c r="B28" s="58"/>
      <c r="C28" s="59"/>
      <c r="D28" s="60"/>
      <c r="E28" s="60"/>
      <c r="F28" s="60"/>
      <c r="G28" s="60"/>
      <c r="I28" s="62"/>
      <c r="J28" s="62"/>
    </row>
    <row r="29" spans="1:10" s="61" customFormat="1" ht="24" customHeight="1">
      <c r="A29" s="91" t="s">
        <v>14</v>
      </c>
      <c r="B29" s="91"/>
      <c r="C29" s="59"/>
      <c r="D29" s="60"/>
      <c r="E29" s="65"/>
      <c r="F29" s="60"/>
      <c r="G29" s="65"/>
      <c r="I29" s="62"/>
      <c r="J29" s="62"/>
    </row>
    <row r="30" spans="1:10" s="61" customFormat="1" ht="24" customHeight="1">
      <c r="A30" s="58" t="s">
        <v>119</v>
      </c>
      <c r="B30" s="58"/>
      <c r="C30" s="59"/>
      <c r="D30" s="60"/>
      <c r="E30" s="65"/>
      <c r="F30" s="60"/>
      <c r="G30" s="65"/>
      <c r="I30" s="62"/>
      <c r="J30" s="62"/>
    </row>
    <row r="31" spans="1:10" ht="24" customHeight="1">
      <c r="A31" s="59"/>
      <c r="B31" s="59"/>
      <c r="C31" s="59"/>
      <c r="D31" s="60"/>
      <c r="E31" s="60"/>
      <c r="F31" s="60"/>
      <c r="G31" s="66" t="s">
        <v>2</v>
      </c>
    </row>
    <row r="32" spans="1:10" ht="24" customHeight="1">
      <c r="A32" s="59"/>
      <c r="B32" s="59"/>
      <c r="C32" s="59"/>
      <c r="D32" s="60"/>
      <c r="E32" s="69" t="s">
        <v>80</v>
      </c>
      <c r="F32" s="69"/>
      <c r="G32" s="69" t="s">
        <v>80</v>
      </c>
    </row>
    <row r="33" spans="1:7" ht="24" customHeight="1">
      <c r="C33" s="71" t="s">
        <v>3</v>
      </c>
      <c r="D33" s="72"/>
      <c r="E33" s="73" t="s">
        <v>120</v>
      </c>
      <c r="F33" s="74"/>
      <c r="G33" s="73" t="s">
        <v>114</v>
      </c>
    </row>
    <row r="34" spans="1:7" ht="24" customHeight="1">
      <c r="C34" s="71"/>
      <c r="D34" s="72"/>
      <c r="E34" s="75" t="s">
        <v>82</v>
      </c>
      <c r="F34" s="76"/>
      <c r="G34" s="75" t="s">
        <v>83</v>
      </c>
    </row>
    <row r="35" spans="1:7" ht="24" customHeight="1">
      <c r="C35" s="71"/>
      <c r="D35" s="72"/>
      <c r="E35" s="75" t="s">
        <v>84</v>
      </c>
      <c r="F35" s="76"/>
      <c r="G35" s="75"/>
    </row>
    <row r="36" spans="1:7" ht="24" customHeight="1">
      <c r="A36" s="77" t="s">
        <v>15</v>
      </c>
      <c r="B36" s="77"/>
    </row>
    <row r="37" spans="1:7" ht="24" customHeight="1">
      <c r="A37" s="77" t="s">
        <v>16</v>
      </c>
      <c r="B37" s="77"/>
    </row>
    <row r="38" spans="1:7" ht="24" customHeight="1">
      <c r="A38" s="84" t="s">
        <v>74</v>
      </c>
      <c r="B38" s="84"/>
      <c r="C38" s="78">
        <v>7</v>
      </c>
      <c r="E38" s="69">
        <v>260751782</v>
      </c>
      <c r="F38" s="69"/>
      <c r="G38" s="69">
        <v>200894744</v>
      </c>
    </row>
    <row r="39" spans="1:7" ht="24" customHeight="1">
      <c r="A39" s="84" t="s">
        <v>116</v>
      </c>
      <c r="B39" s="84"/>
      <c r="C39" s="78"/>
      <c r="E39" s="69">
        <v>1565838</v>
      </c>
      <c r="F39" s="69"/>
      <c r="G39" s="80">
        <v>0</v>
      </c>
    </row>
    <row r="40" spans="1:7" ht="24" customHeight="1">
      <c r="A40" s="70" t="s">
        <v>117</v>
      </c>
      <c r="C40" s="78"/>
      <c r="E40" s="80">
        <v>4432387</v>
      </c>
      <c r="F40" s="69"/>
      <c r="G40" s="80">
        <v>1075158</v>
      </c>
    </row>
    <row r="41" spans="1:7" ht="24" customHeight="1">
      <c r="A41" s="70" t="s">
        <v>17</v>
      </c>
      <c r="C41" s="78"/>
      <c r="E41" s="92">
        <v>7564212</v>
      </c>
      <c r="F41" s="92"/>
      <c r="G41" s="92">
        <v>1673595</v>
      </c>
    </row>
    <row r="42" spans="1:7" ht="24" customHeight="1">
      <c r="A42" s="77" t="s">
        <v>18</v>
      </c>
      <c r="B42" s="77"/>
      <c r="C42" s="78"/>
      <c r="E42" s="93">
        <f>SUM(E38:E41)</f>
        <v>274314219</v>
      </c>
      <c r="F42" s="92"/>
      <c r="G42" s="93">
        <f>SUM(G38:G41)</f>
        <v>203643497</v>
      </c>
    </row>
    <row r="43" spans="1:7" ht="24" customHeight="1">
      <c r="A43" s="77" t="s">
        <v>19</v>
      </c>
      <c r="B43" s="77"/>
      <c r="C43" s="78"/>
      <c r="E43" s="92"/>
      <c r="F43" s="92"/>
      <c r="G43" s="92"/>
    </row>
    <row r="44" spans="1:7" ht="24" customHeight="1">
      <c r="A44" s="70" t="s">
        <v>118</v>
      </c>
      <c r="C44" s="78"/>
      <c r="E44" s="92">
        <v>2613291</v>
      </c>
      <c r="F44" s="92"/>
      <c r="G44" s="92">
        <v>0</v>
      </c>
    </row>
    <row r="45" spans="1:7" ht="24" customHeight="1">
      <c r="A45" s="70" t="s">
        <v>20</v>
      </c>
      <c r="C45" s="78">
        <v>8</v>
      </c>
      <c r="E45" s="92">
        <v>41477029</v>
      </c>
      <c r="F45" s="92"/>
      <c r="G45" s="92">
        <v>38895259</v>
      </c>
    </row>
    <row r="46" spans="1:7" ht="24" customHeight="1">
      <c r="A46" s="77" t="s">
        <v>21</v>
      </c>
      <c r="B46" s="77"/>
      <c r="C46" s="78"/>
      <c r="E46" s="93">
        <f>SUM(E44:E45)</f>
        <v>44090320</v>
      </c>
      <c r="F46" s="92"/>
      <c r="G46" s="93">
        <f>SUM(G44:G45)</f>
        <v>38895259</v>
      </c>
    </row>
    <row r="47" spans="1:7" ht="24" customHeight="1">
      <c r="A47" s="77" t="s">
        <v>22</v>
      </c>
      <c r="B47" s="77"/>
      <c r="E47" s="93">
        <f>SUM(E46,E42)</f>
        <v>318404539</v>
      </c>
      <c r="F47" s="92"/>
      <c r="G47" s="93">
        <f>SUM(G46,G42)</f>
        <v>242538756</v>
      </c>
    </row>
    <row r="48" spans="1:7" ht="24" customHeight="1">
      <c r="A48" s="77"/>
      <c r="B48" s="77"/>
      <c r="E48" s="99"/>
      <c r="F48" s="92"/>
      <c r="G48" s="99"/>
    </row>
    <row r="49" spans="1:10" ht="24" customHeight="1">
      <c r="A49" s="70" t="s">
        <v>13</v>
      </c>
    </row>
    <row r="51" spans="1:10" s="61" customFormat="1" ht="24" customHeight="1">
      <c r="A51" s="58" t="s">
        <v>0</v>
      </c>
      <c r="B51" s="58"/>
      <c r="C51" s="59"/>
      <c r="D51" s="60"/>
      <c r="E51" s="60"/>
      <c r="F51" s="60"/>
      <c r="G51" s="60"/>
      <c r="I51" s="62"/>
      <c r="J51" s="62"/>
    </row>
    <row r="52" spans="1:10" s="61" customFormat="1" ht="24" customHeight="1">
      <c r="A52" s="91" t="s">
        <v>14</v>
      </c>
      <c r="B52" s="91"/>
      <c r="C52" s="59"/>
      <c r="D52" s="60"/>
      <c r="E52" s="65"/>
      <c r="F52" s="60"/>
      <c r="G52" s="65"/>
      <c r="I52" s="62"/>
      <c r="J52" s="62"/>
    </row>
    <row r="53" spans="1:10" s="61" customFormat="1" ht="24" customHeight="1">
      <c r="A53" s="58" t="s">
        <v>119</v>
      </c>
      <c r="B53" s="58"/>
      <c r="C53" s="59"/>
      <c r="D53" s="60"/>
      <c r="E53" s="65"/>
      <c r="F53" s="60"/>
      <c r="G53" s="65"/>
      <c r="I53" s="62"/>
      <c r="J53" s="62"/>
    </row>
    <row r="54" spans="1:10" ht="24" customHeight="1">
      <c r="A54" s="59"/>
      <c r="B54" s="59"/>
      <c r="C54" s="59"/>
      <c r="D54" s="60"/>
      <c r="E54" s="60"/>
      <c r="F54" s="60"/>
      <c r="G54" s="66" t="s">
        <v>2</v>
      </c>
    </row>
    <row r="55" spans="1:10" ht="24" customHeight="1">
      <c r="A55" s="59"/>
      <c r="B55" s="59"/>
      <c r="C55" s="59"/>
      <c r="D55" s="60"/>
      <c r="E55" s="69" t="s">
        <v>80</v>
      </c>
      <c r="F55" s="69"/>
      <c r="G55" s="69" t="s">
        <v>80</v>
      </c>
    </row>
    <row r="56" spans="1:10" ht="24" customHeight="1">
      <c r="C56" s="71" t="s">
        <v>3</v>
      </c>
      <c r="D56" s="72"/>
      <c r="E56" s="73" t="s">
        <v>120</v>
      </c>
      <c r="F56" s="74"/>
      <c r="G56" s="73" t="s">
        <v>114</v>
      </c>
    </row>
    <row r="57" spans="1:10" ht="24" customHeight="1">
      <c r="C57" s="71"/>
      <c r="D57" s="72"/>
      <c r="E57" s="75" t="s">
        <v>82</v>
      </c>
      <c r="F57" s="76"/>
      <c r="G57" s="75" t="s">
        <v>83</v>
      </c>
    </row>
    <row r="58" spans="1:10" ht="24" customHeight="1">
      <c r="C58" s="71"/>
      <c r="D58" s="72"/>
      <c r="E58" s="75" t="s">
        <v>84</v>
      </c>
      <c r="F58" s="76"/>
      <c r="G58" s="75"/>
    </row>
    <row r="59" spans="1:10" ht="24" customHeight="1">
      <c r="A59" s="77" t="s">
        <v>23</v>
      </c>
      <c r="B59" s="77"/>
      <c r="E59" s="94"/>
      <c r="F59" s="94"/>
      <c r="G59" s="94"/>
    </row>
    <row r="60" spans="1:10" ht="24" customHeight="1">
      <c r="A60" s="70" t="s">
        <v>24</v>
      </c>
      <c r="E60" s="94"/>
      <c r="F60" s="94"/>
      <c r="G60" s="94"/>
    </row>
    <row r="61" spans="1:10" ht="24" customHeight="1">
      <c r="A61" s="86" t="s">
        <v>25</v>
      </c>
      <c r="B61" s="86"/>
      <c r="C61" s="78"/>
      <c r="E61" s="94"/>
      <c r="F61" s="94"/>
      <c r="G61" s="94"/>
    </row>
    <row r="62" spans="1:10" ht="24" customHeight="1" thickBot="1">
      <c r="A62" s="86" t="s">
        <v>81</v>
      </c>
      <c r="B62" s="86"/>
      <c r="C62" s="78"/>
      <c r="E62" s="95">
        <v>121500000</v>
      </c>
      <c r="F62" s="80"/>
      <c r="G62" s="95">
        <v>121500000</v>
      </c>
    </row>
    <row r="63" spans="1:10" ht="24" customHeight="1" thickTop="1">
      <c r="A63" s="86" t="s">
        <v>26</v>
      </c>
      <c r="B63" s="86"/>
      <c r="C63" s="78"/>
      <c r="E63" s="80"/>
      <c r="F63" s="80"/>
      <c r="G63" s="80"/>
    </row>
    <row r="64" spans="1:10" ht="24" customHeight="1">
      <c r="A64" s="86" t="s">
        <v>81</v>
      </c>
      <c r="B64" s="86"/>
      <c r="E64" s="80">
        <f>CE!C18</f>
        <v>121500000</v>
      </c>
      <c r="F64" s="80"/>
      <c r="G64" s="80">
        <v>121500000</v>
      </c>
    </row>
    <row r="65" spans="1:7" ht="24" customHeight="1">
      <c r="A65" s="70" t="s">
        <v>27</v>
      </c>
      <c r="E65" s="80">
        <f>CE!E18</f>
        <v>233350000</v>
      </c>
      <c r="F65" s="80"/>
      <c r="G65" s="80">
        <v>233350000</v>
      </c>
    </row>
    <row r="66" spans="1:7" ht="24" customHeight="1">
      <c r="A66" s="86" t="s">
        <v>28</v>
      </c>
      <c r="B66" s="86"/>
      <c r="C66" s="78"/>
      <c r="F66" s="80"/>
    </row>
    <row r="67" spans="1:7" ht="24" customHeight="1">
      <c r="A67" s="86" t="s">
        <v>29</v>
      </c>
      <c r="B67" s="86"/>
      <c r="C67" s="78"/>
      <c r="E67" s="80">
        <f>CE!G18</f>
        <v>12150000</v>
      </c>
      <c r="F67" s="80"/>
      <c r="G67" s="80">
        <f>SUM(CE!G15)</f>
        <v>12150000</v>
      </c>
    </row>
    <row r="68" spans="1:7" ht="24" customHeight="1">
      <c r="A68" s="86" t="s">
        <v>30</v>
      </c>
      <c r="B68" s="86"/>
      <c r="C68" s="78">
        <v>13</v>
      </c>
      <c r="E68" s="89">
        <f>CE!I18</f>
        <v>128103100</v>
      </c>
      <c r="F68" s="80"/>
      <c r="G68" s="89">
        <f>SUM(CE!I15)</f>
        <v>141707438</v>
      </c>
    </row>
    <row r="69" spans="1:7" ht="24" customHeight="1">
      <c r="A69" s="91" t="s">
        <v>31</v>
      </c>
      <c r="B69" s="91"/>
      <c r="E69" s="89">
        <f>SUM(E64:E68)</f>
        <v>495103100</v>
      </c>
      <c r="F69" s="80"/>
      <c r="G69" s="89">
        <f>SUM(G64:G68)</f>
        <v>508707438</v>
      </c>
    </row>
    <row r="70" spans="1:7" ht="24" customHeight="1" thickBot="1">
      <c r="A70" s="77" t="s">
        <v>32</v>
      </c>
      <c r="B70" s="77"/>
      <c r="E70" s="95">
        <f>SUM(E69,E47)</f>
        <v>813507639</v>
      </c>
      <c r="F70" s="80"/>
      <c r="G70" s="95">
        <f>SUM(G69,G47)</f>
        <v>751246194</v>
      </c>
    </row>
    <row r="71" spans="1:7" ht="24" customHeight="1" thickTop="1">
      <c r="C71" s="96"/>
      <c r="E71" s="80">
        <f>SUM(E70-E25)</f>
        <v>0</v>
      </c>
      <c r="F71" s="97"/>
      <c r="G71" s="80">
        <f>SUM(G70-G25)</f>
        <v>0</v>
      </c>
    </row>
    <row r="72" spans="1:7" ht="24" customHeight="1">
      <c r="A72" s="70" t="s">
        <v>13</v>
      </c>
      <c r="C72" s="96"/>
    </row>
    <row r="73" spans="1:7" ht="24" customHeight="1">
      <c r="C73" s="96"/>
    </row>
    <row r="74" spans="1:7" ht="24" customHeight="1">
      <c r="A74" s="98"/>
      <c r="B74" s="100"/>
      <c r="C74" s="96"/>
    </row>
    <row r="75" spans="1:7" ht="24" customHeight="1">
      <c r="C75" s="96"/>
    </row>
    <row r="76" spans="1:7" ht="24" customHeight="1">
      <c r="B76" s="70" t="s">
        <v>33</v>
      </c>
      <c r="C76" s="67"/>
    </row>
    <row r="77" spans="1:7" ht="24" customHeight="1">
      <c r="A77" s="98"/>
      <c r="B77" s="100"/>
      <c r="C77" s="96"/>
    </row>
  </sheetData>
  <printOptions horizontalCentered="1"/>
  <pageMargins left="0.74" right="0.3" top="0.78700000000000003" bottom="0.118110236220472" header="0.31496062992126" footer="0.31496062992126"/>
  <pageSetup paperSize="9" scale="90" fitToHeight="6" orientation="portrait" r:id="rId1"/>
  <rowBreaks count="2" manualBreakCount="2">
    <brk id="27" max="6" man="1"/>
    <brk id="50" max="6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showGridLines="0" view="pageBreakPreview" zoomScaleNormal="100" zoomScaleSheetLayoutView="100" workbookViewId="0">
      <selection activeCell="F47" sqref="F47"/>
    </sheetView>
  </sheetViews>
  <sheetFormatPr defaultColWidth="10.54296875" defaultRowHeight="24" customHeight="1"/>
  <cols>
    <col min="1" max="1" width="49.1796875" style="20" customWidth="1"/>
    <col min="2" max="2" width="10.453125" style="20" customWidth="1"/>
    <col min="3" max="3" width="1.54296875" style="19" customWidth="1"/>
    <col min="4" max="4" width="15.26953125" style="19" customWidth="1"/>
    <col min="5" max="5" width="1.453125" style="19" customWidth="1"/>
    <col min="6" max="6" width="15.26953125" style="19" customWidth="1"/>
    <col min="7" max="7" width="17.7265625" style="19" customWidth="1"/>
    <col min="8" max="8" width="14.26953125" style="19" customWidth="1"/>
    <col min="9" max="16384" width="10.54296875" style="19"/>
  </cols>
  <sheetData>
    <row r="1" spans="1:9" s="37" customFormat="1" ht="24" customHeight="1">
      <c r="D1" s="38"/>
      <c r="E1" s="39"/>
      <c r="F1" s="18" t="s">
        <v>34</v>
      </c>
    </row>
    <row r="2" spans="1:9" s="16" customFormat="1" ht="24" customHeight="1">
      <c r="A2" s="13" t="s">
        <v>0</v>
      </c>
      <c r="B2" s="14"/>
      <c r="C2" s="15"/>
      <c r="D2" s="15"/>
      <c r="E2" s="15"/>
      <c r="F2" s="15"/>
    </row>
    <row r="3" spans="1:9" s="16" customFormat="1" ht="24" customHeight="1">
      <c r="A3" s="27" t="s">
        <v>35</v>
      </c>
      <c r="B3" s="14"/>
      <c r="C3" s="15"/>
      <c r="D3" s="15"/>
      <c r="E3" s="15"/>
      <c r="F3" s="15"/>
    </row>
    <row r="4" spans="1:9" s="16" customFormat="1" ht="24" customHeight="1">
      <c r="A4" s="13" t="s">
        <v>113</v>
      </c>
      <c r="B4" s="14"/>
      <c r="C4" s="15"/>
      <c r="D4" s="15"/>
      <c r="E4" s="15"/>
      <c r="F4" s="15"/>
    </row>
    <row r="5" spans="1:9" s="16" customFormat="1" ht="24" customHeight="1">
      <c r="B5" s="14"/>
      <c r="C5" s="15"/>
      <c r="D5" s="17"/>
      <c r="E5" s="15"/>
      <c r="F5" s="18" t="s">
        <v>2</v>
      </c>
    </row>
    <row r="6" spans="1:9" ht="24" customHeight="1">
      <c r="B6" s="21" t="s">
        <v>3</v>
      </c>
      <c r="C6" s="22"/>
      <c r="D6" s="40">
        <v>2563</v>
      </c>
      <c r="E6" s="41"/>
      <c r="F6" s="40">
        <v>2562</v>
      </c>
    </row>
    <row r="7" spans="1:9" ht="24" customHeight="1">
      <c r="A7" s="12" t="s">
        <v>36</v>
      </c>
      <c r="B7" s="21"/>
      <c r="C7" s="22"/>
      <c r="D7" s="40"/>
      <c r="E7" s="41"/>
      <c r="F7" s="23"/>
    </row>
    <row r="8" spans="1:9" ht="24" customHeight="1">
      <c r="A8" s="12" t="s">
        <v>37</v>
      </c>
    </row>
    <row r="9" spans="1:9" ht="24" customHeight="1">
      <c r="A9" s="25" t="s">
        <v>104</v>
      </c>
      <c r="B9" s="24">
        <v>12</v>
      </c>
      <c r="D9" s="29">
        <v>267737790</v>
      </c>
      <c r="E9" s="29"/>
      <c r="F9" s="29">
        <v>224772026</v>
      </c>
      <c r="G9" s="30"/>
      <c r="H9" s="52"/>
      <c r="I9" s="101"/>
    </row>
    <row r="10" spans="1:9" ht="24" customHeight="1">
      <c r="A10" s="25" t="s">
        <v>38</v>
      </c>
      <c r="B10" s="24"/>
      <c r="D10" s="29"/>
      <c r="E10" s="29"/>
      <c r="F10" s="29"/>
      <c r="G10" s="30"/>
      <c r="H10" s="52"/>
      <c r="I10" s="101"/>
    </row>
    <row r="11" spans="1:9" ht="24" customHeight="1">
      <c r="A11" s="25" t="s">
        <v>137</v>
      </c>
      <c r="B11" s="24"/>
      <c r="D11" s="29">
        <v>2263850</v>
      </c>
      <c r="E11" s="29"/>
      <c r="F11" s="29">
        <v>0</v>
      </c>
      <c r="G11" s="30"/>
      <c r="H11" s="52"/>
      <c r="I11" s="101"/>
    </row>
    <row r="12" spans="1:9" ht="24" customHeight="1">
      <c r="A12" s="25" t="s">
        <v>8</v>
      </c>
      <c r="B12" s="24"/>
      <c r="D12" s="29">
        <v>1914448</v>
      </c>
      <c r="E12" s="29"/>
      <c r="F12" s="29">
        <v>2632676</v>
      </c>
      <c r="G12" s="30"/>
      <c r="H12" s="52"/>
      <c r="I12" s="101"/>
    </row>
    <row r="13" spans="1:9" ht="24" customHeight="1">
      <c r="A13" s="12" t="s">
        <v>39</v>
      </c>
      <c r="D13" s="31">
        <f>SUM(D9:D12)</f>
        <v>271916088</v>
      </c>
      <c r="E13" s="29"/>
      <c r="F13" s="31">
        <f>SUM(F9:F12)</f>
        <v>227404702</v>
      </c>
      <c r="G13" s="30"/>
      <c r="H13" s="52"/>
      <c r="I13" s="101"/>
    </row>
    <row r="14" spans="1:9" ht="24" customHeight="1">
      <c r="A14" s="12" t="s">
        <v>40</v>
      </c>
      <c r="D14" s="29"/>
      <c r="E14" s="29"/>
      <c r="F14" s="29"/>
      <c r="G14" s="30"/>
      <c r="H14" s="52"/>
      <c r="I14" s="101"/>
    </row>
    <row r="15" spans="1:9" ht="24" customHeight="1">
      <c r="A15" s="25" t="s">
        <v>91</v>
      </c>
      <c r="D15" s="29">
        <v>212254962</v>
      </c>
      <c r="E15" s="29"/>
      <c r="F15" s="29">
        <v>183507941</v>
      </c>
      <c r="G15" s="30"/>
      <c r="H15" s="52"/>
      <c r="I15" s="101"/>
    </row>
    <row r="16" spans="1:9" ht="24" customHeight="1">
      <c r="A16" s="25" t="s">
        <v>105</v>
      </c>
      <c r="B16" s="24"/>
      <c r="D16" s="29">
        <v>14234293</v>
      </c>
      <c r="E16" s="29"/>
      <c r="F16" s="29">
        <v>9197705</v>
      </c>
      <c r="G16" s="30"/>
      <c r="H16" s="52"/>
      <c r="I16" s="101"/>
    </row>
    <row r="17" spans="1:9" ht="24" customHeight="1">
      <c r="A17" s="25" t="s">
        <v>41</v>
      </c>
      <c r="B17" s="24"/>
      <c r="D17" s="29">
        <v>22126464</v>
      </c>
      <c r="E17" s="29"/>
      <c r="F17" s="29">
        <v>18459826</v>
      </c>
      <c r="G17" s="30"/>
      <c r="H17" s="52"/>
      <c r="I17" s="101"/>
    </row>
    <row r="18" spans="1:9" ht="24" customHeight="1">
      <c r="A18" s="12" t="s">
        <v>42</v>
      </c>
      <c r="D18" s="31">
        <f>SUM(D15:D17)</f>
        <v>248615719</v>
      </c>
      <c r="E18" s="29"/>
      <c r="F18" s="31">
        <f>SUM(F15:F17)</f>
        <v>211165472</v>
      </c>
      <c r="G18" s="30"/>
      <c r="H18" s="52"/>
      <c r="I18" s="101"/>
    </row>
    <row r="19" spans="1:9" ht="24" customHeight="1">
      <c r="A19" s="27" t="s">
        <v>121</v>
      </c>
      <c r="D19" s="29">
        <f>D13-D18</f>
        <v>23300369</v>
      </c>
      <c r="E19" s="29"/>
      <c r="F19" s="29">
        <f>F13-F18</f>
        <v>16239230</v>
      </c>
      <c r="G19" s="30"/>
      <c r="H19" s="52"/>
      <c r="I19" s="101"/>
    </row>
    <row r="20" spans="1:9" ht="24" customHeight="1">
      <c r="A20" s="25" t="s">
        <v>122</v>
      </c>
      <c r="B20" s="24">
        <v>9</v>
      </c>
      <c r="D20" s="29">
        <v>-4654838</v>
      </c>
      <c r="E20" s="30"/>
      <c r="F20" s="29">
        <v>-3236294</v>
      </c>
      <c r="G20" s="30"/>
      <c r="H20" s="52"/>
      <c r="I20" s="101"/>
    </row>
    <row r="21" spans="1:9" ht="24" customHeight="1">
      <c r="A21" s="12" t="s">
        <v>123</v>
      </c>
      <c r="D21" s="42">
        <f>SUM(D19:D20)</f>
        <v>18645531</v>
      </c>
      <c r="E21" s="30"/>
      <c r="F21" s="42">
        <f>SUM(F19:F20)</f>
        <v>13002936</v>
      </c>
      <c r="G21" s="30"/>
      <c r="H21" s="52"/>
      <c r="I21" s="101"/>
    </row>
    <row r="22" spans="1:9" ht="24" customHeight="1">
      <c r="A22" s="12" t="s">
        <v>93</v>
      </c>
      <c r="D22" s="32">
        <v>0</v>
      </c>
      <c r="E22" s="30"/>
      <c r="F22" s="32">
        <v>0</v>
      </c>
      <c r="G22" s="30"/>
      <c r="H22" s="52"/>
      <c r="I22" s="101"/>
    </row>
    <row r="23" spans="1:9" ht="24" customHeight="1" thickBot="1">
      <c r="A23" s="12" t="s">
        <v>94</v>
      </c>
      <c r="D23" s="43">
        <f>SUM(D21:D22)</f>
        <v>18645531</v>
      </c>
      <c r="E23" s="30"/>
      <c r="F23" s="43">
        <f>SUM(F21:F22)</f>
        <v>13002936</v>
      </c>
      <c r="G23" s="30"/>
      <c r="H23" s="52"/>
      <c r="I23" s="101"/>
    </row>
    <row r="24" spans="1:9" ht="24" customHeight="1" thickTop="1">
      <c r="D24" s="30"/>
      <c r="E24" s="30"/>
      <c r="F24" s="30"/>
      <c r="G24" s="52"/>
      <c r="H24" s="52"/>
    </row>
    <row r="25" spans="1:9" ht="24" customHeight="1">
      <c r="A25" s="12" t="s">
        <v>70</v>
      </c>
      <c r="B25" s="24">
        <v>10</v>
      </c>
      <c r="G25" s="52"/>
      <c r="H25" s="52"/>
    </row>
    <row r="26" spans="1:9" ht="24" customHeight="1" thickBot="1">
      <c r="A26" s="20" t="s">
        <v>124</v>
      </c>
      <c r="D26" s="49">
        <f>D23/121500000</f>
        <v>0.15346116049382716</v>
      </c>
      <c r="E26" s="50"/>
      <c r="F26" s="49">
        <f>F23/121500000</f>
        <v>0.10702004938271605</v>
      </c>
      <c r="G26" s="50"/>
      <c r="H26" s="55"/>
    </row>
    <row r="27" spans="1:9" ht="24" customHeight="1" thickTop="1">
      <c r="D27" s="44"/>
      <c r="E27" s="44"/>
      <c r="F27" s="44"/>
    </row>
    <row r="28" spans="1:9" ht="24" customHeight="1">
      <c r="A28" s="20" t="s">
        <v>13</v>
      </c>
      <c r="B28" s="35"/>
      <c r="D28" s="33"/>
      <c r="E28" s="34"/>
      <c r="F28" s="33"/>
    </row>
    <row r="29" spans="1:9" ht="24" customHeight="1">
      <c r="B29" s="35"/>
      <c r="D29" s="33"/>
      <c r="E29" s="34"/>
      <c r="F29" s="33"/>
    </row>
    <row r="30" spans="1:9" s="37" customFormat="1" ht="24" customHeight="1">
      <c r="D30" s="38"/>
      <c r="E30" s="39"/>
      <c r="F30" s="18" t="s">
        <v>34</v>
      </c>
    </row>
    <row r="31" spans="1:9" s="16" customFormat="1" ht="24" customHeight="1">
      <c r="A31" s="13" t="s">
        <v>0</v>
      </c>
      <c r="B31" s="14"/>
      <c r="C31" s="15"/>
      <c r="D31" s="15"/>
      <c r="E31" s="15"/>
      <c r="F31" s="15"/>
    </row>
    <row r="32" spans="1:9" s="16" customFormat="1" ht="24" customHeight="1">
      <c r="A32" s="27" t="s">
        <v>35</v>
      </c>
      <c r="B32" s="14"/>
      <c r="C32" s="15"/>
      <c r="D32" s="15"/>
      <c r="E32" s="15"/>
      <c r="F32" s="15"/>
    </row>
    <row r="33" spans="1:9" s="16" customFormat="1" ht="24" customHeight="1">
      <c r="A33" s="13" t="s">
        <v>110</v>
      </c>
      <c r="B33" s="14"/>
      <c r="C33" s="15"/>
      <c r="D33" s="15"/>
      <c r="E33" s="15"/>
      <c r="F33" s="15"/>
    </row>
    <row r="34" spans="1:9" s="16" customFormat="1" ht="24" customHeight="1">
      <c r="B34" s="14"/>
      <c r="C34" s="15"/>
      <c r="D34" s="17"/>
      <c r="E34" s="15"/>
      <c r="F34" s="18" t="s">
        <v>2</v>
      </c>
    </row>
    <row r="35" spans="1:9" ht="24" customHeight="1">
      <c r="B35" s="21" t="s">
        <v>3</v>
      </c>
      <c r="C35" s="22"/>
      <c r="D35" s="40">
        <v>2563</v>
      </c>
      <c r="E35" s="41"/>
      <c r="F35" s="40">
        <v>2562</v>
      </c>
    </row>
    <row r="36" spans="1:9" ht="24" customHeight="1">
      <c r="A36" s="12" t="s">
        <v>36</v>
      </c>
      <c r="B36" s="21"/>
      <c r="C36" s="22"/>
      <c r="D36" s="40"/>
      <c r="E36" s="41"/>
      <c r="F36" s="23"/>
    </row>
    <row r="37" spans="1:9" ht="24" customHeight="1">
      <c r="A37" s="12" t="s">
        <v>37</v>
      </c>
    </row>
    <row r="38" spans="1:9" ht="24" customHeight="1">
      <c r="A38" s="25" t="s">
        <v>104</v>
      </c>
      <c r="B38" s="24">
        <v>12</v>
      </c>
      <c r="D38" s="29">
        <v>644531016</v>
      </c>
      <c r="E38" s="29"/>
      <c r="F38" s="29">
        <v>703086682</v>
      </c>
    </row>
    <row r="39" spans="1:9" ht="24" customHeight="1">
      <c r="A39" s="25" t="s">
        <v>38</v>
      </c>
      <c r="B39" s="24"/>
      <c r="D39" s="29"/>
      <c r="E39" s="29"/>
      <c r="F39" s="29"/>
    </row>
    <row r="40" spans="1:9" ht="24" customHeight="1">
      <c r="A40" s="25" t="s">
        <v>137</v>
      </c>
      <c r="B40" s="24"/>
      <c r="D40" s="29">
        <v>4442761</v>
      </c>
      <c r="E40" s="29"/>
      <c r="F40" s="29">
        <v>0</v>
      </c>
    </row>
    <row r="41" spans="1:9" ht="24" customHeight="1">
      <c r="A41" s="25" t="s">
        <v>8</v>
      </c>
      <c r="B41" s="24"/>
      <c r="D41" s="29">
        <v>4417154</v>
      </c>
      <c r="E41" s="29"/>
      <c r="F41" s="29">
        <v>8063252</v>
      </c>
    </row>
    <row r="42" spans="1:9" ht="24" customHeight="1">
      <c r="A42" s="12" t="s">
        <v>39</v>
      </c>
      <c r="D42" s="31">
        <f>SUM(D38:D41)</f>
        <v>653390931</v>
      </c>
      <c r="E42" s="29"/>
      <c r="F42" s="31">
        <f>SUM(F38:F41)</f>
        <v>711149934</v>
      </c>
    </row>
    <row r="43" spans="1:9" ht="24" customHeight="1">
      <c r="A43" s="12" t="s">
        <v>40</v>
      </c>
      <c r="D43" s="29"/>
      <c r="E43" s="29"/>
      <c r="F43" s="29"/>
    </row>
    <row r="44" spans="1:9" ht="24" customHeight="1">
      <c r="A44" s="25" t="s">
        <v>91</v>
      </c>
      <c r="D44" s="29">
        <v>510491842</v>
      </c>
      <c r="E44" s="29"/>
      <c r="F44" s="29">
        <v>602167479</v>
      </c>
    </row>
    <row r="45" spans="1:9" ht="24" customHeight="1">
      <c r="A45" s="25" t="s">
        <v>105</v>
      </c>
      <c r="B45" s="24"/>
      <c r="D45" s="29">
        <v>29145751</v>
      </c>
      <c r="E45" s="29"/>
      <c r="F45" s="29">
        <v>28701236</v>
      </c>
    </row>
    <row r="46" spans="1:9" ht="24" customHeight="1">
      <c r="A46" s="25" t="s">
        <v>41</v>
      </c>
      <c r="B46" s="24"/>
      <c r="D46" s="29">
        <v>61709805</v>
      </c>
      <c r="E46" s="29"/>
      <c r="F46" s="29">
        <v>62068100</v>
      </c>
    </row>
    <row r="47" spans="1:9" ht="24" customHeight="1">
      <c r="A47" s="12" t="s">
        <v>42</v>
      </c>
      <c r="D47" s="31">
        <f>SUM(D44:D46)</f>
        <v>601347398</v>
      </c>
      <c r="E47" s="29"/>
      <c r="F47" s="31">
        <f>SUM(F44:F46)</f>
        <v>692936815</v>
      </c>
      <c r="I47" s="101"/>
    </row>
    <row r="48" spans="1:9" ht="24" customHeight="1">
      <c r="A48" s="27" t="s">
        <v>121</v>
      </c>
      <c r="D48" s="29">
        <f>D42-D47</f>
        <v>52043533</v>
      </c>
      <c r="E48" s="29"/>
      <c r="F48" s="29">
        <f>F42-F47</f>
        <v>18213119</v>
      </c>
    </row>
    <row r="49" spans="1:6" ht="24" customHeight="1">
      <c r="A49" s="25" t="s">
        <v>122</v>
      </c>
      <c r="B49" s="24">
        <v>9</v>
      </c>
      <c r="D49" s="32">
        <v>-10972871</v>
      </c>
      <c r="E49" s="30"/>
      <c r="F49" s="32">
        <v>-3608107</v>
      </c>
    </row>
    <row r="50" spans="1:6" ht="24" customHeight="1">
      <c r="A50" s="12" t="s">
        <v>123</v>
      </c>
      <c r="D50" s="42">
        <f>SUM(D48:D49)</f>
        <v>41070662</v>
      </c>
      <c r="E50" s="30"/>
      <c r="F50" s="42">
        <f>SUM(F48:F49)</f>
        <v>14605012</v>
      </c>
    </row>
    <row r="51" spans="1:6" ht="24" customHeight="1">
      <c r="A51" s="12" t="s">
        <v>93</v>
      </c>
      <c r="D51" s="32">
        <v>0</v>
      </c>
      <c r="E51" s="30"/>
      <c r="F51" s="32">
        <v>0</v>
      </c>
    </row>
    <row r="52" spans="1:6" ht="24" customHeight="1" thickBot="1">
      <c r="A52" s="12" t="s">
        <v>94</v>
      </c>
      <c r="D52" s="43">
        <f>SUM(D50:D51)</f>
        <v>41070662</v>
      </c>
      <c r="E52" s="30"/>
      <c r="F52" s="43">
        <f>SUM(F50:F51)</f>
        <v>14605012</v>
      </c>
    </row>
    <row r="53" spans="1:6" ht="24" customHeight="1" thickTop="1">
      <c r="D53" s="30"/>
      <c r="E53" s="30"/>
      <c r="F53" s="30"/>
    </row>
    <row r="54" spans="1:6" ht="24" customHeight="1">
      <c r="A54" s="12" t="s">
        <v>70</v>
      </c>
      <c r="B54" s="24">
        <v>10</v>
      </c>
    </row>
    <row r="55" spans="1:6" ht="24" customHeight="1" thickBot="1">
      <c r="A55" s="20" t="s">
        <v>124</v>
      </c>
      <c r="D55" s="49">
        <f>D52/121500000</f>
        <v>0.33803013991769548</v>
      </c>
      <c r="E55" s="50"/>
      <c r="F55" s="49">
        <f>F52/121500000</f>
        <v>0.12020586008230452</v>
      </c>
    </row>
    <row r="56" spans="1:6" ht="24" customHeight="1" thickTop="1">
      <c r="D56" s="44"/>
      <c r="E56" s="44"/>
      <c r="F56" s="44"/>
    </row>
    <row r="57" spans="1:6" ht="24" customHeight="1">
      <c r="A57" s="20" t="s">
        <v>13</v>
      </c>
      <c r="B57" s="35"/>
      <c r="D57" s="33"/>
      <c r="E57" s="34"/>
      <c r="F57" s="33"/>
    </row>
    <row r="58" spans="1:6" ht="24" customHeight="1">
      <c r="B58" s="35"/>
      <c r="D58" s="33"/>
      <c r="E58" s="34"/>
      <c r="F58" s="33"/>
    </row>
  </sheetData>
  <printOptions horizontalCentered="1"/>
  <pageMargins left="0.82" right="0.31496062992126" top="0.78740157480314998" bottom="0.19" header="0.31496062992126" footer="0.31496062992126"/>
  <pageSetup paperSize="9" scale="95" fitToHeight="6" orientation="portrait" r:id="rId1"/>
  <rowBreaks count="1" manualBreakCount="1">
    <brk id="29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0"/>
  <sheetViews>
    <sheetView showGridLines="0" view="pageBreakPreview" zoomScaleNormal="69" zoomScaleSheetLayoutView="100" workbookViewId="0">
      <selection activeCell="A18" sqref="A18"/>
    </sheetView>
  </sheetViews>
  <sheetFormatPr defaultColWidth="9.26953125" defaultRowHeight="24" customHeight="1"/>
  <cols>
    <col min="1" max="1" width="27.26953125" style="8" customWidth="1"/>
    <col min="2" max="2" width="8" style="1" customWidth="1"/>
    <col min="3" max="3" width="15.7265625" style="1" customWidth="1"/>
    <col min="4" max="4" width="1.54296875" style="1" customWidth="1"/>
    <col min="5" max="5" width="15.7265625" style="1" customWidth="1"/>
    <col min="6" max="6" width="1.54296875" style="1" customWidth="1"/>
    <col min="7" max="7" width="15.7265625" style="1" customWidth="1"/>
    <col min="8" max="8" width="1.54296875" style="53" customWidth="1"/>
    <col min="9" max="9" width="15.7265625" style="1" customWidth="1"/>
    <col min="10" max="10" width="1.54296875" style="1" customWidth="1"/>
    <col min="11" max="11" width="15.7265625" style="1" customWidth="1"/>
    <col min="12" max="12" width="1.54296875" style="1" customWidth="1"/>
    <col min="13" max="13" width="13.54296875" style="1" customWidth="1"/>
    <col min="14" max="16384" width="9.26953125" style="1"/>
  </cols>
  <sheetData>
    <row r="1" spans="1:11" ht="24" customHeight="1">
      <c r="K1" s="2" t="s">
        <v>57</v>
      </c>
    </row>
    <row r="2" spans="1:11" ht="24" customHeight="1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4" customHeight="1">
      <c r="A3" s="103" t="s">
        <v>58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4" customHeight="1">
      <c r="A4" s="103" t="s">
        <v>110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24" customHeight="1">
      <c r="A5" s="104" t="s">
        <v>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s="3" customFormat="1" ht="24" customHeight="1">
      <c r="A6" s="48"/>
      <c r="C6" s="3" t="s">
        <v>125</v>
      </c>
      <c r="G6" s="105" t="s">
        <v>28</v>
      </c>
      <c r="H6" s="105"/>
      <c r="I6" s="105"/>
    </row>
    <row r="7" spans="1:11" s="3" customFormat="1" ht="24" customHeight="1">
      <c r="A7" s="48"/>
      <c r="C7" s="3" t="s">
        <v>67</v>
      </c>
      <c r="E7" s="3" t="s">
        <v>59</v>
      </c>
      <c r="G7" s="4" t="s">
        <v>60</v>
      </c>
      <c r="H7" s="4"/>
    </row>
    <row r="8" spans="1:11" s="3" customFormat="1" ht="24" customHeight="1">
      <c r="A8" s="48"/>
      <c r="C8" s="11" t="s">
        <v>68</v>
      </c>
      <c r="E8" s="11" t="s">
        <v>69</v>
      </c>
      <c r="G8" s="5" t="s">
        <v>61</v>
      </c>
      <c r="H8" s="4"/>
      <c r="I8" s="5" t="s">
        <v>62</v>
      </c>
      <c r="K8" s="5" t="s">
        <v>63</v>
      </c>
    </row>
    <row r="9" spans="1:11" s="3" customFormat="1" ht="24" customHeight="1">
      <c r="A9" s="48"/>
      <c r="C9" s="4"/>
      <c r="E9" s="4"/>
      <c r="G9" s="4"/>
      <c r="H9" s="4"/>
      <c r="I9" s="4"/>
      <c r="K9" s="4"/>
    </row>
    <row r="10" spans="1:11" ht="24" customHeight="1">
      <c r="A10" s="46" t="s">
        <v>102</v>
      </c>
      <c r="C10" s="6">
        <v>121500000</v>
      </c>
      <c r="D10" s="6"/>
      <c r="E10" s="6">
        <v>233350000</v>
      </c>
      <c r="F10" s="6"/>
      <c r="G10" s="6">
        <v>12150000</v>
      </c>
      <c r="H10" s="7"/>
      <c r="I10" s="6">
        <v>166655244</v>
      </c>
      <c r="J10" s="6"/>
      <c r="K10" s="6">
        <f>SUM(C10:I10)</f>
        <v>533655244</v>
      </c>
    </row>
    <row r="11" spans="1:11" ht="24" customHeight="1">
      <c r="A11" s="47" t="s">
        <v>95</v>
      </c>
      <c r="C11" s="51">
        <v>0</v>
      </c>
      <c r="D11" s="7"/>
      <c r="E11" s="51">
        <v>0</v>
      </c>
      <c r="F11" s="7"/>
      <c r="G11" s="51">
        <v>0</v>
      </c>
      <c r="H11" s="7"/>
      <c r="I11" s="7">
        <f>SUM(PL!F52)</f>
        <v>14605012</v>
      </c>
      <c r="J11" s="6"/>
      <c r="K11" s="6">
        <f>SUM(C11:I11)</f>
        <v>14605012</v>
      </c>
    </row>
    <row r="12" spans="1:11" ht="24" customHeight="1">
      <c r="A12" s="47" t="s">
        <v>140</v>
      </c>
      <c r="C12" s="51">
        <v>0</v>
      </c>
      <c r="D12" s="6"/>
      <c r="E12" s="51">
        <v>0</v>
      </c>
      <c r="F12" s="6"/>
      <c r="G12" s="51">
        <v>0</v>
      </c>
      <c r="H12" s="7"/>
      <c r="I12" s="7">
        <v>-54675000</v>
      </c>
      <c r="J12" s="6"/>
      <c r="K12" s="6">
        <f>SUM(C12:I12)</f>
        <v>-54675000</v>
      </c>
    </row>
    <row r="13" spans="1:11" ht="24" customHeight="1" thickBot="1">
      <c r="A13" s="46" t="s">
        <v>103</v>
      </c>
      <c r="C13" s="9">
        <f>SUM(C10:C12)</f>
        <v>121500000</v>
      </c>
      <c r="D13" s="7"/>
      <c r="E13" s="9">
        <f>SUM(E10:E12)</f>
        <v>233350000</v>
      </c>
      <c r="F13" s="7"/>
      <c r="G13" s="9">
        <f>SUM(G10:G12)</f>
        <v>12150000</v>
      </c>
      <c r="H13" s="7">
        <f>SUM(H10:H12)</f>
        <v>0</v>
      </c>
      <c r="I13" s="9">
        <f>SUM(I10:I12)</f>
        <v>126585256</v>
      </c>
      <c r="J13" s="7"/>
      <c r="K13" s="9">
        <f>SUM(K10:K12)</f>
        <v>493585256</v>
      </c>
    </row>
    <row r="14" spans="1:11" ht="24" customHeight="1" thickTop="1">
      <c r="A14" s="47"/>
      <c r="C14" s="10"/>
      <c r="D14" s="10"/>
      <c r="E14" s="10"/>
      <c r="F14" s="10"/>
      <c r="G14" s="10"/>
      <c r="H14" s="54"/>
      <c r="I14" s="10"/>
      <c r="J14" s="10"/>
      <c r="K14" s="10"/>
    </row>
    <row r="15" spans="1:11" ht="24" customHeight="1">
      <c r="A15" s="46" t="s">
        <v>111</v>
      </c>
      <c r="C15" s="6">
        <v>121500000</v>
      </c>
      <c r="D15" s="6"/>
      <c r="E15" s="6">
        <v>233350000</v>
      </c>
      <c r="F15" s="6"/>
      <c r="G15" s="6">
        <v>12150000</v>
      </c>
      <c r="H15" s="7"/>
      <c r="I15" s="6">
        <v>141707438</v>
      </c>
      <c r="J15" s="6"/>
      <c r="K15" s="6">
        <f>SUM(C15:I15)</f>
        <v>508707438</v>
      </c>
    </row>
    <row r="16" spans="1:11" ht="24" customHeight="1">
      <c r="A16" s="47" t="s">
        <v>95</v>
      </c>
      <c r="C16" s="51">
        <v>0</v>
      </c>
      <c r="D16" s="7"/>
      <c r="E16" s="51">
        <v>0</v>
      </c>
      <c r="F16" s="7"/>
      <c r="G16" s="51">
        <v>0</v>
      </c>
      <c r="H16" s="7"/>
      <c r="I16" s="7">
        <f>PL!D50</f>
        <v>41070662</v>
      </c>
      <c r="J16" s="6"/>
      <c r="K16" s="6">
        <f>SUM(C16:I16)</f>
        <v>41070662</v>
      </c>
    </row>
    <row r="17" spans="1:12" ht="24" customHeight="1">
      <c r="A17" s="47" t="s">
        <v>140</v>
      </c>
      <c r="C17" s="51">
        <v>0</v>
      </c>
      <c r="D17" s="6"/>
      <c r="E17" s="51">
        <v>0</v>
      </c>
      <c r="F17" s="6"/>
      <c r="G17" s="51">
        <v>0</v>
      </c>
      <c r="H17" s="7"/>
      <c r="I17" s="7">
        <v>-54675000</v>
      </c>
      <c r="J17" s="6"/>
      <c r="K17" s="6">
        <f>SUM(C17:I17)</f>
        <v>-54675000</v>
      </c>
    </row>
    <row r="18" spans="1:12" ht="24" customHeight="1" thickBot="1">
      <c r="A18" s="46" t="s">
        <v>112</v>
      </c>
      <c r="C18" s="9">
        <f>SUM(C15:C17)</f>
        <v>121500000</v>
      </c>
      <c r="D18" s="7"/>
      <c r="E18" s="9">
        <f>SUM(E15:E17)</f>
        <v>233350000</v>
      </c>
      <c r="F18" s="7"/>
      <c r="G18" s="9">
        <f>SUM(G15:G17)</f>
        <v>12150000</v>
      </c>
      <c r="H18" s="7"/>
      <c r="I18" s="9">
        <f>SUM(I15:I17)</f>
        <v>128103100</v>
      </c>
      <c r="J18" s="7"/>
      <c r="K18" s="9">
        <f>SUM(K15:K17)</f>
        <v>495103100</v>
      </c>
    </row>
    <row r="19" spans="1:12" ht="24" customHeight="1" thickTop="1">
      <c r="A19" s="47"/>
      <c r="C19" s="10"/>
      <c r="D19" s="10"/>
      <c r="E19" s="10"/>
      <c r="F19" s="10"/>
      <c r="G19" s="10"/>
      <c r="H19" s="10"/>
      <c r="I19" s="10"/>
      <c r="J19" s="57"/>
      <c r="K19" s="10">
        <f>SUM(K18-BS!E69)</f>
        <v>0</v>
      </c>
      <c r="L19" s="57"/>
    </row>
    <row r="20" spans="1:12" ht="24" customHeight="1">
      <c r="A20" s="8" t="s">
        <v>13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82" right="0.39370078740157499" top="0.78700000000000003" bottom="0.31496062992126" header="0.31496062992126" footer="0.31496062992126"/>
  <pageSetup paperSize="9" scale="75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showGridLines="0" view="pageBreakPreview" zoomScale="85" zoomScaleNormal="85" zoomScaleSheetLayoutView="85" workbookViewId="0">
      <selection activeCell="B26" sqref="B26"/>
    </sheetView>
  </sheetViews>
  <sheetFormatPr defaultColWidth="10.54296875" defaultRowHeight="24" customHeight="1"/>
  <cols>
    <col min="1" max="1" width="52.453125" style="20" customWidth="1"/>
    <col min="2" max="2" width="6.81640625" style="20" customWidth="1"/>
    <col min="3" max="3" width="1.54296875" style="19" customWidth="1"/>
    <col min="4" max="4" width="16.453125" style="19" customWidth="1"/>
    <col min="5" max="5" width="1.453125" style="19" customWidth="1"/>
    <col min="6" max="6" width="16.453125" style="19" customWidth="1"/>
    <col min="7" max="7" width="17.7265625" style="19" customWidth="1"/>
    <col min="8" max="8" width="14.26953125" style="19" customWidth="1"/>
    <col min="9" max="16384" width="10.54296875" style="19"/>
  </cols>
  <sheetData>
    <row r="1" spans="1:6" s="16" customFormat="1" ht="24" customHeight="1">
      <c r="B1" s="14"/>
      <c r="C1" s="15"/>
      <c r="D1" s="15"/>
      <c r="E1" s="15"/>
      <c r="F1" s="18" t="s">
        <v>34</v>
      </c>
    </row>
    <row r="2" spans="1:6" s="16" customFormat="1" ht="24" customHeight="1">
      <c r="A2" s="13" t="s">
        <v>0</v>
      </c>
      <c r="B2" s="14"/>
      <c r="C2" s="15"/>
      <c r="D2" s="15"/>
      <c r="E2" s="15"/>
      <c r="F2" s="15"/>
    </row>
    <row r="3" spans="1:6" s="16" customFormat="1" ht="24" customHeight="1">
      <c r="A3" s="27" t="s">
        <v>43</v>
      </c>
      <c r="B3" s="14"/>
      <c r="C3" s="15"/>
      <c r="D3" s="15"/>
      <c r="E3" s="15"/>
      <c r="F3" s="15"/>
    </row>
    <row r="4" spans="1:6" s="16" customFormat="1" ht="24" customHeight="1">
      <c r="A4" s="13" t="s">
        <v>110</v>
      </c>
      <c r="B4" s="14"/>
      <c r="C4" s="15"/>
      <c r="D4" s="15"/>
      <c r="E4" s="15"/>
      <c r="F4" s="15"/>
    </row>
    <row r="5" spans="1:6" s="16" customFormat="1" ht="24" customHeight="1">
      <c r="B5" s="14"/>
      <c r="C5" s="15"/>
      <c r="D5" s="17"/>
      <c r="E5" s="15"/>
      <c r="F5" s="18" t="s">
        <v>2</v>
      </c>
    </row>
    <row r="6" spans="1:6" ht="24" customHeight="1">
      <c r="B6" s="21"/>
      <c r="C6" s="22"/>
      <c r="D6" s="40">
        <v>2563</v>
      </c>
      <c r="E6" s="41"/>
      <c r="F6" s="40">
        <v>2562</v>
      </c>
    </row>
    <row r="7" spans="1:6" ht="24" customHeight="1">
      <c r="A7" s="12" t="s">
        <v>64</v>
      </c>
      <c r="B7" s="45"/>
      <c r="D7" s="28"/>
      <c r="E7" s="28"/>
      <c r="F7" s="28"/>
    </row>
    <row r="8" spans="1:6" ht="24" customHeight="1">
      <c r="A8" s="20" t="s">
        <v>126</v>
      </c>
      <c r="B8" s="45"/>
      <c r="D8" s="30">
        <f>PL!D48</f>
        <v>52043533</v>
      </c>
      <c r="E8" s="30"/>
      <c r="F8" s="30">
        <f>PL!F48</f>
        <v>18213119</v>
      </c>
    </row>
    <row r="9" spans="1:6" ht="24" customHeight="1">
      <c r="A9" s="20" t="s">
        <v>127</v>
      </c>
      <c r="B9" s="45"/>
      <c r="D9" s="29"/>
      <c r="E9" s="29"/>
      <c r="F9" s="29"/>
    </row>
    <row r="10" spans="1:6" ht="24" customHeight="1">
      <c r="A10" s="20" t="s">
        <v>44</v>
      </c>
      <c r="B10" s="45"/>
      <c r="D10" s="29"/>
      <c r="E10" s="29"/>
      <c r="F10" s="29"/>
    </row>
    <row r="11" spans="1:6" ht="24" customHeight="1">
      <c r="A11" s="25" t="s">
        <v>45</v>
      </c>
      <c r="B11" s="45"/>
      <c r="D11" s="30">
        <v>17061630</v>
      </c>
      <c r="E11" s="29"/>
      <c r="F11" s="30">
        <v>15611241</v>
      </c>
    </row>
    <row r="12" spans="1:6" ht="24" customHeight="1">
      <c r="A12" s="25" t="s">
        <v>98</v>
      </c>
      <c r="B12" s="45"/>
      <c r="D12" s="29">
        <v>-10678</v>
      </c>
      <c r="E12" s="29"/>
      <c r="F12" s="29">
        <v>-340418</v>
      </c>
    </row>
    <row r="13" spans="1:6" ht="24" customHeight="1">
      <c r="A13" s="25" t="s">
        <v>132</v>
      </c>
      <c r="B13" s="45"/>
      <c r="D13" s="29">
        <v>-408829</v>
      </c>
      <c r="E13" s="29"/>
      <c r="F13" s="29">
        <v>749916</v>
      </c>
    </row>
    <row r="14" spans="1:6" ht="24" customHeight="1">
      <c r="A14" s="25" t="s">
        <v>133</v>
      </c>
      <c r="B14" s="45"/>
      <c r="D14" s="29">
        <v>-113468</v>
      </c>
      <c r="E14" s="29"/>
      <c r="F14" s="29">
        <v>-186346</v>
      </c>
    </row>
    <row r="15" spans="1:6" ht="24" customHeight="1">
      <c r="A15" s="20" t="s">
        <v>46</v>
      </c>
      <c r="B15" s="45"/>
      <c r="D15" s="29">
        <v>4267097</v>
      </c>
      <c r="E15" s="29"/>
      <c r="F15" s="29">
        <v>10277514</v>
      </c>
    </row>
    <row r="16" spans="1:6" ht="24" customHeight="1">
      <c r="A16" s="20" t="s">
        <v>134</v>
      </c>
      <c r="B16" s="45"/>
      <c r="D16" s="29">
        <v>-205020</v>
      </c>
      <c r="E16" s="29"/>
      <c r="F16" s="29">
        <v>-379866</v>
      </c>
    </row>
    <row r="17" spans="1:6" ht="24" customHeight="1">
      <c r="A17" s="20" t="s">
        <v>47</v>
      </c>
      <c r="B17" s="45"/>
      <c r="D17" s="32">
        <v>-271743</v>
      </c>
      <c r="E17" s="29"/>
      <c r="F17" s="32">
        <v>-611007</v>
      </c>
    </row>
    <row r="18" spans="1:6" ht="24" customHeight="1">
      <c r="A18" s="20" t="s">
        <v>128</v>
      </c>
      <c r="B18" s="45"/>
      <c r="D18" s="30"/>
      <c r="E18" s="29"/>
      <c r="F18" s="30"/>
    </row>
    <row r="19" spans="1:6" ht="24" customHeight="1">
      <c r="A19" s="20" t="s">
        <v>48</v>
      </c>
      <c r="B19" s="45"/>
      <c r="D19" s="29">
        <f>SUM(D8:D17)</f>
        <v>72362522</v>
      </c>
      <c r="E19" s="29"/>
      <c r="F19" s="29">
        <f>SUM(F8:F17)</f>
        <v>43334153</v>
      </c>
    </row>
    <row r="20" spans="1:6" ht="24" customHeight="1">
      <c r="A20" s="20" t="s">
        <v>96</v>
      </c>
      <c r="B20" s="45"/>
      <c r="D20" s="29"/>
      <c r="E20" s="29"/>
      <c r="F20" s="29"/>
    </row>
    <row r="21" spans="1:6" ht="24" customHeight="1">
      <c r="A21" s="20" t="s">
        <v>75</v>
      </c>
      <c r="B21" s="45"/>
      <c r="D21" s="29">
        <v>-35006497</v>
      </c>
      <c r="E21" s="29"/>
      <c r="F21" s="29">
        <v>75939105</v>
      </c>
    </row>
    <row r="22" spans="1:6" ht="24" customHeight="1">
      <c r="A22" s="20" t="s">
        <v>49</v>
      </c>
      <c r="B22" s="45"/>
      <c r="D22" s="29">
        <v>-10108953</v>
      </c>
      <c r="E22" s="29"/>
      <c r="F22" s="29">
        <v>1269356</v>
      </c>
    </row>
    <row r="23" spans="1:6" ht="24" customHeight="1">
      <c r="A23" s="25" t="s">
        <v>50</v>
      </c>
      <c r="B23" s="45"/>
      <c r="D23" s="29">
        <v>-5878348</v>
      </c>
      <c r="E23" s="29"/>
      <c r="F23" s="29">
        <v>2903371</v>
      </c>
    </row>
    <row r="24" spans="1:6" ht="24" customHeight="1">
      <c r="A24" s="20" t="s">
        <v>51</v>
      </c>
      <c r="B24" s="45"/>
      <c r="D24" s="29"/>
      <c r="E24" s="29"/>
      <c r="F24" s="29"/>
    </row>
    <row r="25" spans="1:6" ht="24" customHeight="1">
      <c r="A25" s="25" t="s">
        <v>76</v>
      </c>
      <c r="B25" s="45"/>
      <c r="D25" s="29">
        <v>56835528</v>
      </c>
      <c r="E25" s="29"/>
      <c r="F25" s="29">
        <v>-92671178</v>
      </c>
    </row>
    <row r="26" spans="1:6" ht="24" customHeight="1">
      <c r="A26" s="25" t="s">
        <v>52</v>
      </c>
      <c r="B26" s="45"/>
      <c r="D26" s="29">
        <v>5768129</v>
      </c>
      <c r="E26" s="29"/>
      <c r="F26" s="29">
        <v>-3206276</v>
      </c>
    </row>
    <row r="27" spans="1:6" ht="24" customHeight="1">
      <c r="A27" s="25" t="s">
        <v>107</v>
      </c>
      <c r="B27" s="45"/>
      <c r="D27" s="32">
        <v>-1685327</v>
      </c>
      <c r="E27" s="29"/>
      <c r="F27" s="32">
        <v>-758952</v>
      </c>
    </row>
    <row r="28" spans="1:6" ht="24" customHeight="1">
      <c r="A28" s="25" t="s">
        <v>135</v>
      </c>
      <c r="B28" s="45"/>
      <c r="D28" s="29">
        <f>SUM(D19:E27)</f>
        <v>82287054</v>
      </c>
      <c r="E28" s="29"/>
      <c r="F28" s="29">
        <f>SUM(F19:G27)</f>
        <v>26809579</v>
      </c>
    </row>
    <row r="29" spans="1:6" ht="24" customHeight="1">
      <c r="A29" s="25" t="s">
        <v>77</v>
      </c>
      <c r="B29" s="45"/>
      <c r="D29" s="32">
        <v>-8585237</v>
      </c>
      <c r="E29" s="29"/>
      <c r="F29" s="32">
        <v>-733718</v>
      </c>
    </row>
    <row r="30" spans="1:6" ht="24" customHeight="1">
      <c r="A30" s="27" t="s">
        <v>131</v>
      </c>
      <c r="B30" s="45"/>
      <c r="D30" s="32">
        <f>SUM(D28:D29)</f>
        <v>73701817</v>
      </c>
      <c r="E30" s="29"/>
      <c r="F30" s="32">
        <f>SUM(F28:F29)</f>
        <v>26075861</v>
      </c>
    </row>
    <row r="31" spans="1:6" ht="24" customHeight="1">
      <c r="B31" s="45"/>
      <c r="D31" s="33"/>
      <c r="E31" s="34"/>
      <c r="F31" s="33"/>
    </row>
    <row r="32" spans="1:6" ht="24" customHeight="1">
      <c r="A32" s="26" t="s">
        <v>13</v>
      </c>
      <c r="B32" s="45"/>
    </row>
    <row r="33" spans="1:6" s="37" customFormat="1" ht="24" customHeight="1">
      <c r="D33" s="38"/>
      <c r="E33" s="39"/>
      <c r="F33" s="18" t="s">
        <v>34</v>
      </c>
    </row>
    <row r="34" spans="1:6" s="16" customFormat="1" ht="24" customHeight="1">
      <c r="A34" s="13" t="s">
        <v>0</v>
      </c>
      <c r="B34" s="14"/>
      <c r="C34" s="15"/>
      <c r="D34" s="15"/>
      <c r="E34" s="15"/>
      <c r="F34" s="15"/>
    </row>
    <row r="35" spans="1:6" s="16" customFormat="1" ht="24" customHeight="1">
      <c r="A35" s="27" t="s">
        <v>53</v>
      </c>
      <c r="B35" s="14"/>
      <c r="C35" s="15"/>
      <c r="D35" s="15"/>
      <c r="E35" s="15"/>
      <c r="F35" s="15"/>
    </row>
    <row r="36" spans="1:6" s="16" customFormat="1" ht="24" customHeight="1">
      <c r="A36" s="13" t="s">
        <v>110</v>
      </c>
      <c r="B36" s="14"/>
      <c r="C36" s="15"/>
      <c r="D36" s="15"/>
      <c r="E36" s="15"/>
      <c r="F36" s="15"/>
    </row>
    <row r="37" spans="1:6" s="16" customFormat="1" ht="24" customHeight="1">
      <c r="B37" s="14"/>
      <c r="C37" s="15"/>
      <c r="D37" s="17"/>
      <c r="E37" s="15"/>
      <c r="F37" s="18" t="s">
        <v>2</v>
      </c>
    </row>
    <row r="38" spans="1:6" ht="24" customHeight="1">
      <c r="B38" s="21"/>
      <c r="C38" s="22"/>
      <c r="D38" s="40">
        <v>2563</v>
      </c>
      <c r="E38" s="41"/>
      <c r="F38" s="40">
        <v>2562</v>
      </c>
    </row>
    <row r="39" spans="1:6" ht="24" customHeight="1">
      <c r="A39" s="12" t="s">
        <v>65</v>
      </c>
      <c r="B39" s="45"/>
      <c r="D39" s="33"/>
      <c r="E39" s="34"/>
      <c r="F39" s="33"/>
    </row>
    <row r="40" spans="1:6" ht="24" customHeight="1">
      <c r="A40" s="36" t="s">
        <v>138</v>
      </c>
      <c r="B40" s="45"/>
      <c r="D40" s="30">
        <v>-36684000</v>
      </c>
      <c r="E40" s="30"/>
      <c r="F40" s="30">
        <v>0</v>
      </c>
    </row>
    <row r="41" spans="1:6" ht="24" customHeight="1">
      <c r="A41" s="36" t="s">
        <v>108</v>
      </c>
      <c r="B41" s="45"/>
      <c r="D41" s="30">
        <v>-6298783</v>
      </c>
      <c r="E41" s="30"/>
      <c r="F41" s="30">
        <v>-14091300</v>
      </c>
    </row>
    <row r="42" spans="1:6" ht="24" customHeight="1">
      <c r="A42" s="36" t="s">
        <v>89</v>
      </c>
      <c r="B42" s="45"/>
      <c r="D42" s="30">
        <v>0</v>
      </c>
      <c r="E42" s="30"/>
      <c r="F42" s="30">
        <v>-554400</v>
      </c>
    </row>
    <row r="43" spans="1:6" ht="24" customHeight="1">
      <c r="A43" s="36" t="s">
        <v>92</v>
      </c>
      <c r="B43" s="45"/>
      <c r="D43" s="30">
        <v>376140</v>
      </c>
      <c r="E43" s="30"/>
      <c r="F43" s="30">
        <v>1796557</v>
      </c>
    </row>
    <row r="44" spans="1:6" ht="24" customHeight="1">
      <c r="A44" s="36" t="s">
        <v>109</v>
      </c>
      <c r="B44" s="45"/>
      <c r="D44" s="30">
        <v>223393</v>
      </c>
      <c r="E44" s="30"/>
      <c r="F44" s="30">
        <v>483304</v>
      </c>
    </row>
    <row r="45" spans="1:6" ht="24" customHeight="1">
      <c r="A45" s="12" t="s">
        <v>106</v>
      </c>
      <c r="B45" s="45"/>
      <c r="D45" s="31">
        <f>SUM(D40:D44)</f>
        <v>-42383250</v>
      </c>
      <c r="E45" s="29"/>
      <c r="F45" s="31">
        <f>SUM(F40:F44)</f>
        <v>-12365839</v>
      </c>
    </row>
    <row r="46" spans="1:6" ht="24" customHeight="1">
      <c r="A46" s="12" t="s">
        <v>97</v>
      </c>
      <c r="B46" s="45"/>
      <c r="D46" s="29"/>
      <c r="E46" s="29"/>
      <c r="F46" s="29"/>
    </row>
    <row r="47" spans="1:6" ht="24" customHeight="1">
      <c r="A47" s="20" t="s">
        <v>129</v>
      </c>
      <c r="B47" s="45"/>
      <c r="D47" s="29">
        <v>-2558096</v>
      </c>
      <c r="E47" s="29"/>
      <c r="F47" s="29">
        <v>0</v>
      </c>
    </row>
    <row r="48" spans="1:6" ht="24" customHeight="1">
      <c r="A48" s="20" t="s">
        <v>99</v>
      </c>
      <c r="B48" s="45"/>
      <c r="D48" s="29">
        <v>0</v>
      </c>
      <c r="E48" s="29"/>
      <c r="F48" s="29">
        <v>-1397595</v>
      </c>
    </row>
    <row r="49" spans="1:6" ht="24" customHeight="1">
      <c r="A49" s="20" t="s">
        <v>88</v>
      </c>
      <c r="B49" s="45"/>
      <c r="D49" s="29">
        <v>-54675000</v>
      </c>
      <c r="E49" s="29"/>
      <c r="F49" s="29">
        <v>-54675000</v>
      </c>
    </row>
    <row r="50" spans="1:6" ht="24" customHeight="1">
      <c r="A50" s="12" t="s">
        <v>54</v>
      </c>
      <c r="B50" s="45"/>
      <c r="D50" s="31">
        <f>SUM(D47:D49)</f>
        <v>-57233096</v>
      </c>
      <c r="E50" s="29"/>
      <c r="F50" s="31">
        <f>SUM(F47:F49)</f>
        <v>-56072595</v>
      </c>
    </row>
    <row r="51" spans="1:6" ht="24" customHeight="1">
      <c r="A51" s="12" t="s">
        <v>100</v>
      </c>
      <c r="B51" s="45"/>
      <c r="D51" s="30">
        <f>SUM(D50,D45,D30)</f>
        <v>-25914529</v>
      </c>
      <c r="E51" s="29"/>
      <c r="F51" s="30">
        <f>SUM(F50,F45,F30)</f>
        <v>-42362573</v>
      </c>
    </row>
    <row r="52" spans="1:6" ht="24" customHeight="1">
      <c r="A52" s="25" t="s">
        <v>136</v>
      </c>
      <c r="B52" s="45"/>
      <c r="D52" s="30"/>
      <c r="E52" s="30"/>
      <c r="F52" s="30"/>
    </row>
    <row r="53" spans="1:6" ht="24" customHeight="1">
      <c r="A53" s="25" t="s">
        <v>66</v>
      </c>
      <c r="B53" s="45"/>
      <c r="D53" s="30">
        <v>-495986</v>
      </c>
      <c r="E53" s="30"/>
      <c r="F53" s="30">
        <v>-8634</v>
      </c>
    </row>
    <row r="54" spans="1:6" ht="24" customHeight="1">
      <c r="A54" s="27" t="s">
        <v>55</v>
      </c>
      <c r="B54" s="45"/>
      <c r="D54" s="32">
        <f>SUM(BS!G11)</f>
        <v>162744016</v>
      </c>
      <c r="E54" s="29"/>
      <c r="F54" s="32">
        <v>198395426</v>
      </c>
    </row>
    <row r="55" spans="1:6" ht="24" customHeight="1" thickBot="1">
      <c r="A55" s="13" t="s">
        <v>56</v>
      </c>
      <c r="B55" s="45"/>
      <c r="D55" s="43">
        <f>SUM(D51:D54)</f>
        <v>136333501</v>
      </c>
      <c r="E55" s="29"/>
      <c r="F55" s="43">
        <f>SUM(F51:F54)</f>
        <v>156024219</v>
      </c>
    </row>
    <row r="56" spans="1:6" ht="24" customHeight="1" thickTop="1">
      <c r="A56" s="13"/>
      <c r="B56" s="45"/>
      <c r="D56" s="56">
        <f>D55-BS!E11</f>
        <v>0</v>
      </c>
      <c r="E56" s="29"/>
      <c r="F56" s="29"/>
    </row>
    <row r="57" spans="1:6" ht="24" customHeight="1">
      <c r="A57" s="27" t="s">
        <v>78</v>
      </c>
      <c r="B57" s="45"/>
      <c r="D57" s="29"/>
      <c r="E57" s="29"/>
      <c r="F57" s="29"/>
    </row>
    <row r="58" spans="1:6" ht="24" customHeight="1">
      <c r="A58" s="25" t="s">
        <v>79</v>
      </c>
      <c r="B58" s="45"/>
      <c r="D58" s="29"/>
      <c r="E58" s="29"/>
      <c r="F58" s="29"/>
    </row>
    <row r="59" spans="1:6" ht="24" customHeight="1">
      <c r="A59" s="25" t="s">
        <v>101</v>
      </c>
      <c r="B59" s="45"/>
      <c r="D59" s="29">
        <v>2812164.46</v>
      </c>
      <c r="E59" s="29"/>
      <c r="F59" s="29">
        <v>-5159064</v>
      </c>
    </row>
    <row r="60" spans="1:6" ht="24" customHeight="1">
      <c r="A60" s="25" t="s">
        <v>130</v>
      </c>
      <c r="B60" s="45"/>
      <c r="D60" s="29">
        <v>3290000</v>
      </c>
      <c r="E60" s="29"/>
      <c r="F60" s="29">
        <v>0</v>
      </c>
    </row>
    <row r="61" spans="1:6" ht="24" customHeight="1">
      <c r="A61" s="25"/>
      <c r="B61" s="45"/>
      <c r="D61" s="29"/>
      <c r="E61" s="29"/>
      <c r="F61" s="29"/>
    </row>
    <row r="62" spans="1:6" ht="24" customHeight="1">
      <c r="A62" s="26" t="s">
        <v>13</v>
      </c>
      <c r="B62" s="45"/>
    </row>
  </sheetData>
  <printOptions horizontalCentered="1"/>
  <pageMargins left="0.82" right="0.31496062992126" top="0.78740157480314998" bottom="0.19" header="0.31496062992126" footer="0.31496062992126"/>
  <pageSetup paperSize="9" scale="92" fitToHeight="6" orientation="portrait" r:id="rId1"/>
  <rowBreaks count="1" manualBreakCount="1">
    <brk id="32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 </vt:lpstr>
      <vt:lpstr>BS!Print_Area</vt:lpstr>
      <vt:lpstr>CE!Print_Area</vt:lpstr>
      <vt:lpstr>'CF '!Print_Area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2020-11-03T03:39:36Z</cp:lastPrinted>
  <dcterms:created xsi:type="dcterms:W3CDTF">2011-05-02T09:09:37Z</dcterms:created>
  <dcterms:modified xsi:type="dcterms:W3CDTF">2020-11-12T08:39:08Z</dcterms:modified>
</cp:coreProperties>
</file>