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SETLINK SUBMIT_2020-Q2\SETLINK draft_2020-Q2\"/>
    </mc:Choice>
  </mc:AlternateContent>
  <xr:revisionPtr revIDLastSave="0" documentId="8_{B0110BE4-761D-4ABD-808C-2E259EC8868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S" sheetId="5" r:id="rId1"/>
    <sheet name="PL&amp;CF" sheetId="4" r:id="rId2"/>
    <sheet name="CE" sheetId="2" r:id="rId3"/>
  </sheets>
  <definedNames>
    <definedName name="_xlnm.Print_Area" localSheetId="0">BS!$A$1:$G$66</definedName>
    <definedName name="_xlnm.Print_Area" localSheetId="2">CE!$A$1:$J$20</definedName>
    <definedName name="_xlnm.Print_Area" localSheetId="1">'PL&amp;CF'!$A$1:$G$126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4" l="1"/>
  <c r="B18" i="2" l="1"/>
  <c r="E114" i="4"/>
  <c r="G114" i="4"/>
  <c r="G57" i="5" l="1"/>
  <c r="G56" i="5"/>
  <c r="G46" i="5"/>
  <c r="E46" i="5"/>
  <c r="G42" i="5"/>
  <c r="E42" i="5"/>
  <c r="G24" i="5"/>
  <c r="E24" i="5"/>
  <c r="G17" i="5"/>
  <c r="G25" i="5" s="1"/>
  <c r="E17" i="5"/>
  <c r="G47" i="5" l="1"/>
  <c r="G58" i="5"/>
  <c r="G59" i="5" s="1"/>
  <c r="G60" i="5" s="1"/>
  <c r="E47" i="5"/>
  <c r="E25" i="5"/>
  <c r="G109" i="4" l="1"/>
  <c r="G50" i="4"/>
  <c r="G45" i="4"/>
  <c r="G18" i="4"/>
  <c r="G13" i="4"/>
  <c r="G19" i="4" l="1"/>
  <c r="G21" i="4" s="1"/>
  <c r="G23" i="4" s="1"/>
  <c r="G51" i="4"/>
  <c r="E13" i="4"/>
  <c r="E109" i="4" l="1"/>
  <c r="E18" i="4"/>
  <c r="E19" i="4" s="1"/>
  <c r="E21" i="4" s="1"/>
  <c r="E23" i="4" s="1"/>
  <c r="E25" i="4" s="1"/>
  <c r="E28" i="4" l="1"/>
  <c r="J17" i="2" l="1"/>
  <c r="J15" i="2"/>
  <c r="J12" i="2"/>
  <c r="J10" i="2"/>
  <c r="B13" i="2"/>
  <c r="E50" i="4"/>
  <c r="E45" i="4"/>
  <c r="G25" i="4" l="1"/>
  <c r="G28" i="4" s="1"/>
  <c r="G53" i="4"/>
  <c r="G55" i="4" s="1"/>
  <c r="G57" i="4" s="1"/>
  <c r="G60" i="4" s="1"/>
  <c r="J11" i="2"/>
  <c r="J13" i="2" s="1"/>
  <c r="E51" i="4"/>
  <c r="E53" i="4" s="1"/>
  <c r="E55" i="4" s="1"/>
  <c r="E57" i="4" l="1"/>
  <c r="E60" i="4" s="1"/>
  <c r="H16" i="2"/>
  <c r="J16" i="2" s="1"/>
  <c r="J18" i="2" s="1"/>
  <c r="G71" i="4"/>
  <c r="D18" i="2"/>
  <c r="F18" i="2"/>
  <c r="E56" i="5" s="1"/>
  <c r="G18" i="2"/>
  <c r="G83" i="4" l="1"/>
  <c r="G92" i="4" s="1"/>
  <c r="G95" i="4" s="1"/>
  <c r="H13" i="2"/>
  <c r="F13" i="2"/>
  <c r="D13" i="2"/>
  <c r="G115" i="4" l="1"/>
  <c r="G118" i="4" s="1"/>
  <c r="E71" i="4"/>
  <c r="E83" i="4" s="1"/>
  <c r="E92" i="4" l="1"/>
  <c r="E95" i="4" s="1"/>
  <c r="H18" i="2"/>
  <c r="E57" i="5" l="1"/>
  <c r="E58" i="5" s="1"/>
  <c r="E59" i="5" s="1"/>
  <c r="E60" i="5" s="1"/>
  <c r="E115" i="4"/>
  <c r="E118" i="4" s="1"/>
  <c r="E119" i="4" s="1"/>
</calcChain>
</file>

<file path=xl/sharedStrings.xml><?xml version="1.0" encoding="utf-8"?>
<sst xmlns="http://schemas.openxmlformats.org/spreadsheetml/2006/main" count="206" uniqueCount="144">
  <si>
    <t>Thai Poly Acrylic Public Company Limited</t>
  </si>
  <si>
    <t>(Unit: Baht)</t>
  </si>
  <si>
    <t>Note</t>
  </si>
  <si>
    <t>(Unaudited</t>
  </si>
  <si>
    <t>but reviewed)</t>
  </si>
  <si>
    <t>Assets</t>
  </si>
  <si>
    <t>Current assets</t>
  </si>
  <si>
    <t>Cash and cash equivalents</t>
  </si>
  <si>
    <t>Other current assets</t>
  </si>
  <si>
    <t xml:space="preserve">   Others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</si>
  <si>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</si>
  <si>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</si>
  <si>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</si>
  <si>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</si>
  <si>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</si>
  <si>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</si>
  <si>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</si>
  <si>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</si>
  <si>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</si>
  <si>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</si>
  <si>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</si>
  <si>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</si>
  <si>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</si>
  <si>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</si>
  <si>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</si>
  <si>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</si>
  <si>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</si>
  <si>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</si>
  <si>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</si>
  <si>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</si>
  <si>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</si>
  <si>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</si>
  <si>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</si>
  <si>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</si>
  <si>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</si>
  <si>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</si>
  <si>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</si>
  <si>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Finance cost</t>
  </si>
  <si>
    <t>Earnings per share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</si>
  <si>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</si>
  <si>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</si>
  <si>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</si>
  <si>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Interest expenses</t>
  </si>
  <si>
    <t xml:space="preserve">   changes in operating assets and liabilities</t>
  </si>
  <si>
    <t>Operating assets (increase) decrease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</si>
  <si>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</si>
  <si>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</si>
  <si>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</si>
  <si>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</si>
  <si>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 xml:space="preserve">   Cash paid for interest expenses</t>
  </si>
  <si>
    <t>Net cash flows used in financing activities</t>
  </si>
  <si>
    <t>Cash and cash equivalents at beginning of period</t>
  </si>
  <si>
    <t>Cash and cash equivalents at end of period</t>
  </si>
  <si>
    <t xml:space="preserve">The accompanying notes are an integral part of the financial statements. </t>
  </si>
  <si>
    <t>(Unaudited but reviewed)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</si>
  <si>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</si>
  <si>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</si>
  <si>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</si>
  <si>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</si>
  <si>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</si>
  <si>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</si>
  <si>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 xml:space="preserve">   Scrap sales</t>
  </si>
  <si>
    <t>Other comprehensive income for the period</t>
  </si>
  <si>
    <t>Total comprehensive income for the period</t>
  </si>
  <si>
    <t>share capital</t>
  </si>
  <si>
    <t>Cash flows from (used in) investing activities</t>
  </si>
  <si>
    <t>Cash flows from (used in) operating activities</t>
  </si>
  <si>
    <t>Cash flows from (used in) financing activities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</si>
  <si>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</si>
  <si>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</si>
  <si>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</si>
  <si>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</si>
  <si>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</si>
  <si>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</si>
  <si>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Other non-current assets</t>
  </si>
  <si>
    <t>Trade and other payables</t>
  </si>
  <si>
    <t xml:space="preserve">   Trade and other receivables</t>
  </si>
  <si>
    <t xml:space="preserve"> paid-up</t>
  </si>
  <si>
    <t>Non-cash transactions</t>
  </si>
  <si>
    <t xml:space="preserve">As at </t>
  </si>
  <si>
    <t>Statement of financial position</t>
  </si>
  <si>
    <t>(Audited)</t>
  </si>
  <si>
    <t>Statement of financial position (continued)</t>
  </si>
  <si>
    <t>Statement of comprehensive income</t>
  </si>
  <si>
    <t>Cash flow statement</t>
  </si>
  <si>
    <t>Cash flow statement (continued)</t>
  </si>
  <si>
    <t>Statement of changes in shareholders' equity</t>
  </si>
  <si>
    <t xml:space="preserve">      121,500,000 ordinary shares of Baht 1 each </t>
  </si>
  <si>
    <t xml:space="preserve">      of machinery and equipment</t>
  </si>
  <si>
    <t>Current investment - fixed deposit</t>
  </si>
  <si>
    <t>Intangible assets - computer software</t>
  </si>
  <si>
    <t xml:space="preserve">   Trade and other payables </t>
  </si>
  <si>
    <t>Dividend paid</t>
  </si>
  <si>
    <t>Acquisitions of computer software</t>
  </si>
  <si>
    <t>Deferred tax assets</t>
  </si>
  <si>
    <t>Cost of sales and services</t>
  </si>
  <si>
    <t xml:space="preserve">   Cash paid for corporate income tax</t>
  </si>
  <si>
    <t>Net decrease in cash and cash equivalents</t>
  </si>
  <si>
    <t xml:space="preserve">   Reversal of allowance for doubtful accounts</t>
  </si>
  <si>
    <t>Payment of liabilities under finance lease agreements</t>
  </si>
  <si>
    <t>Balance as at 1 January 2019</t>
  </si>
  <si>
    <t>Balance as at 30 June 2019</t>
  </si>
  <si>
    <t xml:space="preserve">   Issued and fully paid-up</t>
  </si>
  <si>
    <t>Sales and service income</t>
  </si>
  <si>
    <t>Selling and distribution expenses</t>
  </si>
  <si>
    <t xml:space="preserve">   net cash provided by (paid from) operating activities</t>
  </si>
  <si>
    <t>Improvements of plant and acquisitions of machinery and equipment</t>
  </si>
  <si>
    <t>Supplemental cash flow information</t>
  </si>
  <si>
    <t xml:space="preserve">   Increase (decrease) in accounts payable from purchases</t>
  </si>
  <si>
    <t>Profit for the period</t>
  </si>
  <si>
    <t>Basic earnings per share</t>
  </si>
  <si>
    <t xml:space="preserve">   Reduce cost of inventory to net realisable value</t>
  </si>
  <si>
    <t>Cash flows used in operating activities</t>
  </si>
  <si>
    <t>Net cash flows used in investing activities</t>
  </si>
  <si>
    <t>Unrealised exchange gains (losses) for cash and cash equivalents</t>
  </si>
  <si>
    <t>Income tax expenses</t>
  </si>
  <si>
    <t>For the six-month period ended 30 June 2020</t>
  </si>
  <si>
    <t>Balance as at 1 January 2020</t>
  </si>
  <si>
    <t>Balance as at 30 June 2020</t>
  </si>
  <si>
    <t>For the three-month period ended 30 June 2020</t>
  </si>
  <si>
    <t>31 December 2019</t>
  </si>
  <si>
    <t>Other current financial assets</t>
  </si>
  <si>
    <t>Other non-current financial assets</t>
  </si>
  <si>
    <t>Current portion of long-term lease liabilities</t>
  </si>
  <si>
    <t>Income tax payable</t>
  </si>
  <si>
    <t>Long-term lease liabilities, net of current portion</t>
  </si>
  <si>
    <t>As at 30 June 2020</t>
  </si>
  <si>
    <t>30 June 2020</t>
  </si>
  <si>
    <t>Profit from operating activities</t>
  </si>
  <si>
    <t>Profit before income tax</t>
  </si>
  <si>
    <t xml:space="preserve">Profit before income tax </t>
  </si>
  <si>
    <t>Profit before tax</t>
  </si>
  <si>
    <t xml:space="preserve">Adjustments to reconcile profit before tax to </t>
  </si>
  <si>
    <t xml:space="preserve">Profit from operating activities before  </t>
  </si>
  <si>
    <t xml:space="preserve">   Cash paid for provision for long-term employee benefits</t>
  </si>
  <si>
    <t>Cash received from sales of machinery and equipment</t>
  </si>
  <si>
    <t>Cash received from interest income</t>
  </si>
  <si>
    <t>Payment of lease liabilities</t>
  </si>
  <si>
    <t>Dividend paid (Note 11)</t>
  </si>
  <si>
    <t xml:space="preserve">   Gain on foreign exchange</t>
  </si>
  <si>
    <t xml:space="preserve">   Losses on sales of machinery and equipment</t>
  </si>
  <si>
    <t xml:space="preserve">   Unrealised exchange losses </t>
  </si>
  <si>
    <t>Net cash flows from (used in) operating activities</t>
  </si>
  <si>
    <t xml:space="preserve">   Increase in assets under lease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</si>
</sst>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07">
    <xf numFmtId="0" fontId="0" fillId="0" borderId="0" xfId="0"/>
    <xf numFmtId="0" fontId="2" fillId="2" borderId="0" xfId="0" applyFont="1" applyFill="1" applyAlignment="1"/>
    <xf numFmtId="164" fontId="3" fillId="0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/>
    <xf numFmtId="164" fontId="3" fillId="2" borderId="0" xfId="0" applyNumberFormat="1" applyFont="1" applyFill="1" applyAlignment="1"/>
    <xf numFmtId="164" fontId="3" fillId="0" borderId="0" xfId="0" applyNumberFormat="1" applyFont="1" applyFill="1" applyAlignment="1"/>
    <xf numFmtId="39" fontId="3" fillId="0" borderId="0" xfId="0" applyNumberFormat="1" applyFont="1" applyAlignment="1"/>
    <xf numFmtId="0" fontId="5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164" fontId="3" fillId="2" borderId="0" xfId="0" quotePrefix="1" applyNumberFormat="1" applyFont="1" applyFill="1" applyAlignment="1">
      <alignment horizontal="left"/>
    </xf>
    <xf numFmtId="41" fontId="3" fillId="2" borderId="0" xfId="0" applyNumberFormat="1" applyFont="1" applyFill="1" applyAlignment="1">
      <alignment horizontal="center"/>
    </xf>
    <xf numFmtId="41" fontId="3" fillId="2" borderId="0" xfId="0" applyNumberFormat="1" applyFont="1" applyFill="1" applyBorder="1" applyAlignment="1">
      <alignment horizontal="center"/>
    </xf>
    <xf numFmtId="0" fontId="2" fillId="0" borderId="0" xfId="0" applyFont="1" applyFill="1" applyAlignment="1"/>
    <xf numFmtId="164" fontId="3" fillId="0" borderId="0" xfId="0" quotePrefix="1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right"/>
    </xf>
    <xf numFmtId="39" fontId="3" fillId="0" borderId="0" xfId="0" applyNumberFormat="1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/>
    </xf>
    <xf numFmtId="0" fontId="3" fillId="0" borderId="0" xfId="1" quotePrefix="1" applyNumberFormat="1" applyFont="1" applyAlignment="1" applyProtection="1">
      <alignment horizontal="center"/>
    </xf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>
      <alignment horizontal="center"/>
    </xf>
    <xf numFmtId="41" fontId="3" fillId="0" borderId="2" xfId="0" applyNumberFormat="1" applyFont="1" applyFill="1" applyBorder="1" applyAlignment="1">
      <alignment horizontal="center"/>
    </xf>
    <xf numFmtId="164" fontId="3" fillId="0" borderId="0" xfId="0" quotePrefix="1" applyNumberFormat="1" applyFont="1" applyFill="1" applyAlignment="1">
      <alignment horizontal="left"/>
    </xf>
    <xf numFmtId="4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>
      <alignment horizontal="center"/>
    </xf>
    <xf numFmtId="0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164" fontId="3" fillId="0" borderId="0" xfId="2" applyNumberFormat="1" applyFont="1" applyAlignment="1"/>
    <xf numFmtId="37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2" fillId="0" borderId="0" xfId="2" applyNumberFormat="1" applyFont="1" applyAlignment="1"/>
    <xf numFmtId="41" fontId="3" fillId="0" borderId="0" xfId="2" applyNumberFormat="1" applyFont="1" applyAlignment="1">
      <alignment horizontal="center"/>
    </xf>
    <xf numFmtId="41" fontId="3" fillId="0" borderId="0" xfId="2" applyNumberFormat="1" applyFont="1" applyBorder="1" applyAlignment="1">
      <alignment horizontal="center"/>
    </xf>
    <xf numFmtId="0" fontId="3" fillId="0" borderId="0" xfId="2" applyNumberFormat="1" applyFont="1" applyAlignment="1"/>
    <xf numFmtId="41" fontId="3" fillId="0" borderId="3" xfId="2" applyNumberFormat="1" applyFont="1" applyBorder="1" applyAlignment="1">
      <alignment horizontal="center"/>
    </xf>
    <xf numFmtId="41" fontId="3" fillId="0" borderId="0" xfId="2" applyNumberFormat="1" applyFont="1" applyAlignment="1"/>
    <xf numFmtId="0" fontId="5" fillId="0" borderId="0" xfId="3" applyNumberFormat="1" applyFont="1" applyAlignment="1">
      <alignment horizontal="center"/>
    </xf>
    <xf numFmtId="41" fontId="3" fillId="0" borderId="0" xfId="3" applyNumberFormat="1" applyFont="1" applyBorder="1" applyAlignment="1">
      <alignment horizontal="right"/>
    </xf>
    <xf numFmtId="37" fontId="2" fillId="0" borderId="0" xfId="3" applyNumberFormat="1" applyFont="1" applyAlignment="1"/>
    <xf numFmtId="37" fontId="3" fillId="0" borderId="0" xfId="3" applyNumberFormat="1" applyFont="1" applyAlignment="1"/>
    <xf numFmtId="41" fontId="3" fillId="0" borderId="0" xfId="3" applyNumberFormat="1" applyFont="1" applyAlignment="1">
      <alignment horizontal="right"/>
    </xf>
    <xf numFmtId="165" fontId="3" fillId="2" borderId="4" xfId="0" applyNumberFormat="1" applyFont="1" applyFill="1" applyBorder="1" applyAlignment="1">
      <alignment horizontal="center"/>
    </xf>
    <xf numFmtId="39" fontId="2" fillId="0" borderId="0" xfId="0" applyNumberFormat="1" applyFont="1" applyAlignment="1" applyProtection="1">
      <alignment horizontal="left"/>
    </xf>
    <xf numFmtId="41" fontId="3" fillId="0" borderId="0" xfId="0" applyNumberFormat="1" applyFont="1" applyFill="1" applyAlignment="1">
      <alignment horizontal="right"/>
    </xf>
    <xf numFmtId="164" fontId="3" fillId="0" borderId="1" xfId="2" applyNumberFormat="1" applyFont="1" applyBorder="1" applyAlignment="1">
      <alignment horizontal="center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3" fillId="0" borderId="1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center"/>
    </xf>
    <xf numFmtId="41" fontId="3" fillId="0" borderId="4" xfId="0" applyNumberFormat="1" applyFont="1" applyFill="1" applyBorder="1" applyAlignment="1">
      <alignment horizontal="center"/>
    </xf>
    <xf numFmtId="0" fontId="3" fillId="0" borderId="0" xfId="2" applyFont="1" applyAlignment="1"/>
    <xf numFmtId="43" fontId="3" fillId="2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Alignment="1">
      <alignment horizontal="left"/>
    </xf>
    <xf numFmtId="41" fontId="3" fillId="0" borderId="0" xfId="2" quotePrefix="1" applyNumberFormat="1" applyFont="1" applyBorder="1" applyAlignment="1">
      <alignment horizontal="center"/>
    </xf>
    <xf numFmtId="164" fontId="3" fillId="0" borderId="0" xfId="2" applyNumberFormat="1" applyFont="1" applyBorder="1" applyAlignment="1"/>
    <xf numFmtId="41" fontId="3" fillId="0" borderId="0" xfId="2" applyNumberFormat="1" applyFont="1" applyBorder="1" applyAlignment="1"/>
    <xf numFmtId="0" fontId="3" fillId="0" borderId="0" xfId="2" applyFont="1" applyBorder="1" applyAlignment="1"/>
    <xf numFmtId="0" fontId="2" fillId="0" borderId="0" xfId="0" applyFont="1"/>
    <xf numFmtId="164" fontId="3" fillId="0" borderId="0" xfId="0" quotePrefix="1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15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7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1" fontId="3" fillId="0" borderId="0" xfId="0" applyNumberFormat="1" applyFont="1"/>
    <xf numFmtId="0" fontId="3" fillId="0" borderId="0" xfId="0" applyFont="1"/>
    <xf numFmtId="164" fontId="5" fillId="0" borderId="0" xfId="0" applyNumberFormat="1" applyFont="1"/>
    <xf numFmtId="41" fontId="5" fillId="0" borderId="0" xfId="0" applyNumberFormat="1" applyFont="1"/>
    <xf numFmtId="41" fontId="3" fillId="0" borderId="1" xfId="0" applyNumberFormat="1" applyFont="1" applyBorder="1"/>
    <xf numFmtId="41" fontId="3" fillId="0" borderId="2" xfId="0" applyNumberFormat="1" applyFont="1" applyBorder="1"/>
    <xf numFmtId="41" fontId="3" fillId="0" borderId="3" xfId="0" applyNumberFormat="1" applyFont="1" applyBorder="1"/>
    <xf numFmtId="0" fontId="3" fillId="0" borderId="0" xfId="0" quotePrefix="1" applyFont="1"/>
    <xf numFmtId="41" fontId="3" fillId="0" borderId="4" xfId="0" applyNumberFormat="1" applyFont="1" applyBorder="1"/>
    <xf numFmtId="0" fontId="3" fillId="0" borderId="0" xfId="0" quotePrefix="1" applyFont="1" applyAlignment="1">
      <alignment horizontal="center"/>
    </xf>
    <xf numFmtId="0" fontId="3" fillId="0" borderId="5" xfId="0" applyFont="1" applyBorder="1"/>
    <xf numFmtId="37" fontId="2" fillId="0" borderId="0" xfId="2" applyNumberFormat="1" applyFont="1" applyAlignment="1">
      <alignment horizontal="left"/>
    </xf>
    <xf numFmtId="38" fontId="3" fillId="0" borderId="0" xfId="2" applyNumberFormat="1" applyFont="1" applyAlignment="1">
      <alignment horizontal="right"/>
    </xf>
    <xf numFmtId="164" fontId="3" fillId="0" borderId="1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Normal="100" zoomScaleSheetLayoutView="100" workbookViewId="0">
      <selection activeCell="D66" sqref="D66"/>
    </sheetView>
  </sheetViews>
  <sheetFormatPr defaultColWidth="10.7265625" defaultRowHeight="24" customHeight="1"/>
  <cols>
    <col min="1" max="1" width="51" style="94" customWidth="1"/>
    <col min="2" max="2" width="1.26953125" style="82" customWidth="1"/>
    <col min="3" max="3" width="11.1796875" style="81" customWidth="1"/>
    <col min="4" max="4" width="1.453125" style="82" customWidth="1"/>
    <col min="5" max="5" width="18.7265625" style="82" customWidth="1"/>
    <col min="6" max="6" width="1.453125" style="82" customWidth="1"/>
    <col min="7" max="7" width="18.7265625" style="82" customWidth="1"/>
    <col min="8" max="8" width="0.54296875" style="82" customWidth="1"/>
    <col min="9" max="9" width="11.26953125" style="82" bestFit="1" customWidth="1"/>
    <col min="10" max="10" width="13.54296875" style="82" bestFit="1" customWidth="1"/>
    <col min="11" max="16384" width="10.7265625" style="82"/>
  </cols>
  <sheetData>
    <row r="1" spans="1:7" ht="24" customHeight="1">
      <c r="A1" s="79" t="s">
        <v>0</v>
      </c>
      <c r="B1" s="80"/>
    </row>
    <row r="2" spans="1:7" ht="24" customHeight="1">
      <c r="A2" s="79" t="s">
        <v>80</v>
      </c>
    </row>
    <row r="3" spans="1:7" ht="24" customHeight="1">
      <c r="A3" s="79" t="s">
        <v>126</v>
      </c>
    </row>
    <row r="4" spans="1:7" ht="24" customHeight="1">
      <c r="A4" s="83"/>
      <c r="B4" s="83"/>
      <c r="D4" s="83"/>
      <c r="E4" s="84"/>
      <c r="F4" s="84"/>
      <c r="G4" s="85" t="s">
        <v>1</v>
      </c>
    </row>
    <row r="5" spans="1:7" ht="24" customHeight="1">
      <c r="A5" s="83"/>
      <c r="B5" s="83"/>
      <c r="D5" s="83"/>
      <c r="E5" s="83" t="s">
        <v>79</v>
      </c>
      <c r="F5" s="83"/>
      <c r="G5" s="83" t="s">
        <v>79</v>
      </c>
    </row>
    <row r="6" spans="1:7" ht="24" customHeight="1">
      <c r="A6" s="81"/>
      <c r="B6" s="83"/>
      <c r="C6" s="86" t="s">
        <v>2</v>
      </c>
      <c r="D6" s="83"/>
      <c r="E6" s="87" t="s">
        <v>127</v>
      </c>
      <c r="F6" s="88"/>
      <c r="G6" s="89" t="s">
        <v>120</v>
      </c>
    </row>
    <row r="7" spans="1:7" ht="24" customHeight="1">
      <c r="A7" s="81"/>
      <c r="B7" s="83"/>
      <c r="C7" s="86"/>
      <c r="D7" s="83"/>
      <c r="E7" s="90" t="s">
        <v>3</v>
      </c>
      <c r="F7" s="90"/>
      <c r="G7" s="91" t="s">
        <v>81</v>
      </c>
    </row>
    <row r="8" spans="1:7" ht="24" customHeight="1">
      <c r="A8" s="81"/>
      <c r="B8" s="83"/>
      <c r="C8" s="86"/>
      <c r="D8" s="83"/>
      <c r="E8" s="90" t="s">
        <v>4</v>
      </c>
      <c r="F8" s="90"/>
      <c r="G8" s="91"/>
    </row>
    <row r="9" spans="1:7" ht="24" customHeight="1">
      <c r="A9" s="79" t="s">
        <v>5</v>
      </c>
      <c r="C9" s="92"/>
    </row>
    <row r="10" spans="1:7" ht="24" customHeight="1">
      <c r="A10" s="79" t="s">
        <v>6</v>
      </c>
      <c r="C10" s="92"/>
      <c r="E10" s="93"/>
      <c r="F10" s="93"/>
      <c r="G10" s="93"/>
    </row>
    <row r="11" spans="1:7" ht="24" customHeight="1">
      <c r="A11" s="94" t="s">
        <v>7</v>
      </c>
      <c r="B11" s="80"/>
      <c r="C11" s="92"/>
      <c r="E11" s="93">
        <v>152621234</v>
      </c>
      <c r="F11" s="93"/>
      <c r="G11" s="93">
        <v>162744016</v>
      </c>
    </row>
    <row r="12" spans="1:7" ht="24" customHeight="1">
      <c r="A12" s="94" t="s">
        <v>89</v>
      </c>
      <c r="B12" s="80"/>
      <c r="C12" s="92"/>
      <c r="E12" s="93">
        <v>0</v>
      </c>
      <c r="F12" s="93"/>
      <c r="G12" s="93">
        <v>1166289</v>
      </c>
    </row>
    <row r="13" spans="1:7" ht="24" customHeight="1">
      <c r="A13" s="94" t="s">
        <v>70</v>
      </c>
      <c r="C13" s="92">
        <v>4</v>
      </c>
      <c r="D13" s="95"/>
      <c r="E13" s="93">
        <v>197544700</v>
      </c>
      <c r="F13" s="96"/>
      <c r="G13" s="93">
        <v>224821400</v>
      </c>
    </row>
    <row r="14" spans="1:7" ht="24" customHeight="1">
      <c r="A14" s="94" t="s">
        <v>71</v>
      </c>
      <c r="B14" s="80"/>
      <c r="C14" s="92">
        <v>5</v>
      </c>
      <c r="E14" s="93">
        <v>113124387</v>
      </c>
      <c r="F14" s="93"/>
      <c r="G14" s="93">
        <v>96895430</v>
      </c>
    </row>
    <row r="15" spans="1:7" ht="24" customHeight="1">
      <c r="A15" s="94" t="s">
        <v>121</v>
      </c>
      <c r="B15" s="80"/>
      <c r="C15" s="92"/>
      <c r="E15" s="93">
        <v>1166289</v>
      </c>
      <c r="F15" s="93"/>
      <c r="G15" s="93">
        <v>0</v>
      </c>
    </row>
    <row r="16" spans="1:7" ht="24" customHeight="1">
      <c r="A16" s="94" t="s">
        <v>8</v>
      </c>
      <c r="C16" s="92"/>
      <c r="E16" s="97">
        <v>10776448</v>
      </c>
      <c r="F16" s="93"/>
      <c r="G16" s="97">
        <v>5423009</v>
      </c>
    </row>
    <row r="17" spans="1:7" ht="24" customHeight="1">
      <c r="A17" s="79" t="s">
        <v>72</v>
      </c>
      <c r="C17" s="92"/>
      <c r="E17" s="98">
        <f>SUM(E11:E16)</f>
        <v>475233058</v>
      </c>
      <c r="F17" s="93"/>
      <c r="G17" s="98">
        <f>SUM(G11:G16)</f>
        <v>491050144</v>
      </c>
    </row>
    <row r="18" spans="1:7" ht="24" customHeight="1">
      <c r="A18" s="79" t="s">
        <v>10</v>
      </c>
      <c r="C18" s="92"/>
      <c r="E18" s="93"/>
      <c r="F18" s="93"/>
      <c r="G18" s="93"/>
    </row>
    <row r="19" spans="1:7" ht="24" customHeight="1">
      <c r="A19" s="94" t="s">
        <v>122</v>
      </c>
      <c r="C19" s="92"/>
      <c r="E19" s="93">
        <v>303018</v>
      </c>
      <c r="F19" s="93"/>
      <c r="G19" s="93">
        <v>0</v>
      </c>
    </row>
    <row r="20" spans="1:7" ht="24" customHeight="1">
      <c r="A20" s="94" t="s">
        <v>73</v>
      </c>
      <c r="C20" s="92">
        <v>6</v>
      </c>
      <c r="E20" s="93">
        <v>252374492</v>
      </c>
      <c r="F20" s="93"/>
      <c r="G20" s="93">
        <v>252468541</v>
      </c>
    </row>
    <row r="21" spans="1:7" ht="24" customHeight="1">
      <c r="A21" s="94" t="s">
        <v>90</v>
      </c>
      <c r="C21" s="92"/>
      <c r="E21" s="93">
        <v>791673</v>
      </c>
      <c r="F21" s="93"/>
      <c r="G21" s="93">
        <v>950707</v>
      </c>
    </row>
    <row r="22" spans="1:7" ht="24" customHeight="1">
      <c r="A22" s="94" t="s">
        <v>94</v>
      </c>
      <c r="C22" s="92"/>
      <c r="E22" s="93">
        <v>7665754</v>
      </c>
      <c r="F22" s="93"/>
      <c r="G22" s="93">
        <v>6473784</v>
      </c>
    </row>
    <row r="23" spans="1:7" ht="24" customHeight="1">
      <c r="A23" s="94" t="s">
        <v>74</v>
      </c>
      <c r="C23" s="92"/>
      <c r="E23" s="97">
        <v>0</v>
      </c>
      <c r="F23" s="93"/>
      <c r="G23" s="97">
        <v>303018</v>
      </c>
    </row>
    <row r="24" spans="1:7" ht="24" customHeight="1">
      <c r="A24" s="79" t="s">
        <v>11</v>
      </c>
      <c r="C24" s="92"/>
      <c r="E24" s="97">
        <f>SUM(E19:E23)</f>
        <v>261134937</v>
      </c>
      <c r="F24" s="93"/>
      <c r="G24" s="97">
        <f>SUM(G19:G23)</f>
        <v>260196050</v>
      </c>
    </row>
    <row r="25" spans="1:7" ht="24" customHeight="1" thickBot="1">
      <c r="A25" s="79" t="s">
        <v>12</v>
      </c>
      <c r="E25" s="99">
        <f>SUM(E24,E17)</f>
        <v>736367995</v>
      </c>
      <c r="F25" s="93"/>
      <c r="G25" s="99">
        <f>SUM(G24,G17)</f>
        <v>751246194</v>
      </c>
    </row>
    <row r="26" spans="1:7" ht="24" customHeight="1" thickTop="1"/>
    <row r="27" spans="1:7" ht="24" customHeight="1">
      <c r="A27" s="100" t="s">
        <v>13</v>
      </c>
      <c r="B27" s="80"/>
    </row>
    <row r="28" spans="1:7" ht="22.75" customHeight="1">
      <c r="A28" s="79" t="s">
        <v>0</v>
      </c>
      <c r="B28" s="80"/>
    </row>
    <row r="29" spans="1:7" ht="22.75" customHeight="1">
      <c r="A29" s="79" t="s">
        <v>82</v>
      </c>
      <c r="D29" s="83"/>
      <c r="E29" s="83"/>
      <c r="F29" s="83"/>
      <c r="G29" s="83"/>
    </row>
    <row r="30" spans="1:7" ht="22.75" customHeight="1">
      <c r="A30" s="79" t="s">
        <v>126</v>
      </c>
    </row>
    <row r="31" spans="1:7" ht="22.75" customHeight="1">
      <c r="A31" s="83"/>
      <c r="B31" s="83"/>
      <c r="D31" s="83"/>
      <c r="E31" s="84"/>
      <c r="F31" s="84"/>
      <c r="G31" s="85" t="s">
        <v>1</v>
      </c>
    </row>
    <row r="32" spans="1:7" ht="22.75" customHeight="1">
      <c r="A32" s="83"/>
      <c r="B32" s="83"/>
      <c r="D32" s="83"/>
      <c r="E32" s="83" t="s">
        <v>79</v>
      </c>
      <c r="F32" s="83"/>
      <c r="G32" s="83" t="s">
        <v>79</v>
      </c>
    </row>
    <row r="33" spans="1:7" ht="22.75" customHeight="1">
      <c r="A33" s="81"/>
      <c r="B33" s="83"/>
      <c r="C33" s="86" t="s">
        <v>2</v>
      </c>
      <c r="D33" s="83"/>
      <c r="E33" s="87" t="s">
        <v>127</v>
      </c>
      <c r="F33" s="88"/>
      <c r="G33" s="89" t="s">
        <v>120</v>
      </c>
    </row>
    <row r="34" spans="1:7" ht="22.75" customHeight="1">
      <c r="A34" s="81"/>
      <c r="B34" s="83"/>
      <c r="C34" s="86"/>
      <c r="D34" s="83"/>
      <c r="E34" s="90" t="s">
        <v>3</v>
      </c>
      <c r="F34" s="90"/>
      <c r="G34" s="91" t="s">
        <v>81</v>
      </c>
    </row>
    <row r="35" spans="1:7" ht="22.75" customHeight="1">
      <c r="A35" s="81"/>
      <c r="B35" s="83"/>
      <c r="C35" s="86"/>
      <c r="D35" s="83"/>
      <c r="E35" s="90" t="s">
        <v>4</v>
      </c>
      <c r="F35" s="90"/>
      <c r="G35" s="91"/>
    </row>
    <row r="36" spans="1:7" ht="22.75" customHeight="1">
      <c r="A36" s="79" t="s">
        <v>14</v>
      </c>
      <c r="C36" s="92"/>
      <c r="D36" s="83"/>
      <c r="E36" s="83"/>
      <c r="F36" s="83"/>
      <c r="G36" s="83"/>
    </row>
    <row r="37" spans="1:7" ht="22.75" customHeight="1">
      <c r="A37" s="79" t="s">
        <v>15</v>
      </c>
      <c r="C37" s="92"/>
    </row>
    <row r="38" spans="1:7" ht="22.75" customHeight="1">
      <c r="A38" s="94" t="s">
        <v>75</v>
      </c>
      <c r="C38" s="92">
        <v>7</v>
      </c>
      <c r="E38" s="82">
        <v>201387416</v>
      </c>
      <c r="G38" s="82">
        <v>200894744</v>
      </c>
    </row>
    <row r="39" spans="1:7" ht="22.75" customHeight="1">
      <c r="A39" s="94" t="s">
        <v>123</v>
      </c>
      <c r="C39" s="92"/>
      <c r="E39" s="82">
        <v>1556387</v>
      </c>
      <c r="G39" s="93">
        <v>0</v>
      </c>
    </row>
    <row r="40" spans="1:7" ht="22.75" customHeight="1">
      <c r="A40" s="94" t="s">
        <v>124</v>
      </c>
      <c r="C40" s="92"/>
      <c r="E40" s="82">
        <v>8452650</v>
      </c>
      <c r="G40" s="82">
        <v>1075158</v>
      </c>
    </row>
    <row r="41" spans="1:7" ht="22.75" customHeight="1">
      <c r="A41" s="94" t="s">
        <v>16</v>
      </c>
      <c r="C41" s="92"/>
      <c r="E41" s="82">
        <v>4645194</v>
      </c>
      <c r="F41" s="93"/>
      <c r="G41" s="82">
        <v>1673595</v>
      </c>
    </row>
    <row r="42" spans="1:7" ht="22.75" customHeight="1">
      <c r="A42" s="79" t="s">
        <v>17</v>
      </c>
      <c r="C42" s="92"/>
      <c r="E42" s="98">
        <f>SUM(E38:E41)</f>
        <v>216041647</v>
      </c>
      <c r="F42" s="93"/>
      <c r="G42" s="98">
        <f>SUM(G38:G41)</f>
        <v>203643497</v>
      </c>
    </row>
    <row r="43" spans="1:7" ht="22.75" customHeight="1">
      <c r="A43" s="79" t="s">
        <v>18</v>
      </c>
      <c r="C43" s="92"/>
      <c r="E43" s="93"/>
      <c r="F43" s="93"/>
      <c r="G43" s="93"/>
    </row>
    <row r="44" spans="1:7" ht="22.75" customHeight="1">
      <c r="A44" s="94" t="s">
        <v>125</v>
      </c>
      <c r="C44" s="92"/>
      <c r="E44" s="93">
        <v>3008334</v>
      </c>
      <c r="F44" s="93"/>
      <c r="G44" s="93">
        <v>0</v>
      </c>
    </row>
    <row r="45" spans="1:7" ht="22.75" customHeight="1">
      <c r="A45" s="94" t="s">
        <v>19</v>
      </c>
      <c r="C45" s="92">
        <v>8</v>
      </c>
      <c r="E45" s="93">
        <v>40860445</v>
      </c>
      <c r="F45" s="93"/>
      <c r="G45" s="93">
        <v>38895259</v>
      </c>
    </row>
    <row r="46" spans="1:7" ht="22.75" customHeight="1">
      <c r="A46" s="79" t="s">
        <v>20</v>
      </c>
      <c r="C46" s="92"/>
      <c r="E46" s="98">
        <f>SUM(E44:E45)</f>
        <v>43868779</v>
      </c>
      <c r="F46" s="93"/>
      <c r="G46" s="98">
        <f>SUM(G44:G45)</f>
        <v>38895259</v>
      </c>
    </row>
    <row r="47" spans="1:7" ht="22.75" customHeight="1">
      <c r="A47" s="79" t="s">
        <v>21</v>
      </c>
      <c r="E47" s="98">
        <f>SUM(E46,E42)</f>
        <v>259910426</v>
      </c>
      <c r="F47" s="93"/>
      <c r="G47" s="98">
        <f>SUM(G46,G42)</f>
        <v>242538756</v>
      </c>
    </row>
    <row r="48" spans="1:7" ht="22.75" customHeight="1">
      <c r="A48" s="79" t="s">
        <v>22</v>
      </c>
    </row>
    <row r="49" spans="1:7" ht="22.75" customHeight="1">
      <c r="A49" s="94" t="s">
        <v>23</v>
      </c>
    </row>
    <row r="50" spans="1:7" ht="22.75" customHeight="1">
      <c r="A50" s="94" t="s">
        <v>24</v>
      </c>
      <c r="B50" s="80"/>
      <c r="C50" s="92"/>
    </row>
    <row r="51" spans="1:7" ht="22.75" customHeight="1" thickBot="1">
      <c r="A51" s="94" t="s">
        <v>87</v>
      </c>
      <c r="C51" s="92"/>
      <c r="E51" s="101">
        <v>121500000</v>
      </c>
      <c r="F51" s="93"/>
      <c r="G51" s="101">
        <v>121500000</v>
      </c>
    </row>
    <row r="52" spans="1:7" ht="22.75" customHeight="1" thickTop="1">
      <c r="A52" s="94" t="s">
        <v>102</v>
      </c>
      <c r="B52" s="80"/>
      <c r="C52" s="92"/>
      <c r="E52" s="93"/>
      <c r="F52" s="93"/>
      <c r="G52" s="93"/>
    </row>
    <row r="53" spans="1:7" ht="22.75" customHeight="1">
      <c r="A53" s="94" t="s">
        <v>87</v>
      </c>
      <c r="E53" s="93">
        <v>121500000</v>
      </c>
      <c r="F53" s="93"/>
      <c r="G53" s="93">
        <v>121500000</v>
      </c>
    </row>
    <row r="54" spans="1:7" ht="22.75" customHeight="1">
      <c r="A54" s="94" t="s">
        <v>25</v>
      </c>
      <c r="E54" s="93">
        <v>233350000</v>
      </c>
      <c r="F54" s="93"/>
      <c r="G54" s="93">
        <v>233350000</v>
      </c>
    </row>
    <row r="55" spans="1:7" ht="22.75" customHeight="1">
      <c r="A55" s="94" t="s">
        <v>26</v>
      </c>
      <c r="B55" s="80"/>
      <c r="C55" s="92"/>
      <c r="F55" s="93"/>
    </row>
    <row r="56" spans="1:7" ht="22.75" customHeight="1">
      <c r="A56" s="94" t="s">
        <v>69</v>
      </c>
      <c r="C56" s="92"/>
      <c r="E56" s="93">
        <f>SUM(CE!F18)</f>
        <v>12150000</v>
      </c>
      <c r="F56" s="93"/>
      <c r="G56" s="93">
        <f>SUM(CE!F15)</f>
        <v>12150000</v>
      </c>
    </row>
    <row r="57" spans="1:7" ht="22.75" customHeight="1">
      <c r="A57" s="94" t="s">
        <v>27</v>
      </c>
      <c r="C57" s="92"/>
      <c r="E57" s="97">
        <f>SUM(CE!H18)</f>
        <v>109457569</v>
      </c>
      <c r="F57" s="93"/>
      <c r="G57" s="97">
        <f>SUM(CE!H15)</f>
        <v>141707438</v>
      </c>
    </row>
    <row r="58" spans="1:7" ht="22.75" customHeight="1">
      <c r="A58" s="79" t="s">
        <v>28</v>
      </c>
      <c r="B58" s="80"/>
      <c r="E58" s="97">
        <f>SUM(E53:E57)</f>
        <v>476457569</v>
      </c>
      <c r="F58" s="93"/>
      <c r="G58" s="97">
        <f>SUM(G53:G57)</f>
        <v>508707438</v>
      </c>
    </row>
    <row r="59" spans="1:7" ht="22.75" customHeight="1" thickBot="1">
      <c r="A59" s="79" t="s">
        <v>29</v>
      </c>
      <c r="E59" s="101">
        <f>SUM(E58,E47)</f>
        <v>736367995</v>
      </c>
      <c r="F59" s="93"/>
      <c r="G59" s="101">
        <f>SUM(G58,G47)</f>
        <v>751246194</v>
      </c>
    </row>
    <row r="60" spans="1:7" ht="22.75" customHeight="1" thickTop="1">
      <c r="E60" s="93">
        <f>SUM(E59-E25)</f>
        <v>0</v>
      </c>
      <c r="F60" s="93"/>
      <c r="G60" s="93">
        <f>SUM(G59-G25)</f>
        <v>0</v>
      </c>
    </row>
    <row r="61" spans="1:7" ht="22.75" customHeight="1">
      <c r="A61" s="100" t="s">
        <v>13</v>
      </c>
      <c r="B61" s="80"/>
      <c r="C61" s="102"/>
    </row>
    <row r="62" spans="1:7" ht="22.75" customHeight="1">
      <c r="A62" s="100"/>
      <c r="B62" s="80"/>
      <c r="C62" s="102"/>
    </row>
    <row r="63" spans="1:7" ht="22.75" customHeight="1">
      <c r="A63" s="103"/>
      <c r="C63" s="102"/>
    </row>
    <row r="65" spans="1:2" ht="24" customHeight="1">
      <c r="B65" s="94" t="s">
        <v>30</v>
      </c>
    </row>
    <row r="66" spans="1:2" ht="24" customHeight="1">
      <c r="A66" s="103"/>
    </row>
  </sheetData>
  <printOptions horizontalCentered="1"/>
  <pageMargins left="0.78740157480314998" right="0.23622047244094499" top="0.78740157480314998" bottom="0.118110236220472" header="0.31496062992126" footer="0.31496062992126"/>
  <pageSetup paperSize="9" scale="85" fitToHeight="6" orientation="portrait" r:id="rId1"/>
  <rowBreaks count="1" manualBreakCount="1">
    <brk id="27" max="6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"/>
  <sheetViews>
    <sheetView showGridLines="0" view="pageBreakPreview" topLeftCell="A115" zoomScaleNormal="100" zoomScaleSheetLayoutView="100" workbookViewId="0">
      <selection activeCell="E125" sqref="E125"/>
    </sheetView>
  </sheetViews>
  <sheetFormatPr defaultColWidth="10.7265625" defaultRowHeight="23.15" customHeight="1"/>
  <cols>
    <col min="1" max="1" width="54" style="18" customWidth="1"/>
    <col min="2" max="2" width="2.453125" style="6" customWidth="1"/>
    <col min="3" max="3" width="8.7265625" style="18" customWidth="1"/>
    <col min="4" max="4" width="1.54296875" style="6" customWidth="1"/>
    <col min="5" max="5" width="16.7265625" style="6" customWidth="1"/>
    <col min="6" max="6" width="1.453125" style="6" customWidth="1"/>
    <col min="7" max="7" width="16.7265625" style="6" customWidth="1"/>
    <col min="8" max="16384" width="10.7265625" style="6"/>
  </cols>
  <sheetData>
    <row r="1" spans="1:7" s="2" customFormat="1" ht="23.15" customHeight="1">
      <c r="B1" s="14"/>
      <c r="C1" s="15"/>
      <c r="D1" s="16"/>
      <c r="E1" s="16"/>
      <c r="F1" s="16"/>
      <c r="G1" s="43" t="s">
        <v>54</v>
      </c>
    </row>
    <row r="2" spans="1:7" s="2" customFormat="1" ht="23.15" customHeight="1">
      <c r="A2" s="13" t="s">
        <v>0</v>
      </c>
      <c r="B2" s="14"/>
      <c r="C2" s="15"/>
      <c r="D2" s="16"/>
      <c r="E2" s="16"/>
      <c r="F2" s="16"/>
      <c r="G2" s="16"/>
    </row>
    <row r="3" spans="1:7" s="2" customFormat="1" ht="23.15" customHeight="1">
      <c r="A3" s="13" t="s">
        <v>83</v>
      </c>
      <c r="B3" s="16"/>
      <c r="C3" s="15"/>
      <c r="D3" s="16"/>
      <c r="E3" s="16"/>
      <c r="F3" s="16"/>
      <c r="G3" s="16"/>
    </row>
    <row r="4" spans="1:7" s="2" customFormat="1" ht="23.15" customHeight="1">
      <c r="A4" s="13" t="s">
        <v>119</v>
      </c>
      <c r="B4" s="16"/>
      <c r="C4" s="15"/>
      <c r="D4" s="16"/>
      <c r="E4" s="16"/>
      <c r="F4" s="16"/>
      <c r="G4" s="16"/>
    </row>
    <row r="5" spans="1:7" s="2" customFormat="1" ht="23.15" customHeight="1">
      <c r="B5" s="16"/>
      <c r="C5" s="15"/>
      <c r="D5" s="16"/>
      <c r="E5" s="16"/>
      <c r="F5" s="16"/>
      <c r="G5" s="17" t="s">
        <v>1</v>
      </c>
    </row>
    <row r="6" spans="1:7" ht="23.15" customHeight="1">
      <c r="C6" s="19" t="s">
        <v>2</v>
      </c>
      <c r="E6" s="20">
        <v>2020</v>
      </c>
      <c r="F6" s="21"/>
      <c r="G6" s="20">
        <v>2019</v>
      </c>
    </row>
    <row r="7" spans="1:7" s="7" customFormat="1" ht="23.15" customHeight="1">
      <c r="A7" s="63" t="s">
        <v>68</v>
      </c>
      <c r="B7" s="23"/>
      <c r="C7" s="22"/>
      <c r="E7" s="24"/>
    </row>
    <row r="8" spans="1:7" ht="23.15" customHeight="1">
      <c r="A8" s="13" t="s">
        <v>31</v>
      </c>
    </row>
    <row r="9" spans="1:7" ht="23.15" customHeight="1">
      <c r="A9" s="25" t="s">
        <v>103</v>
      </c>
      <c r="B9" s="2"/>
      <c r="C9" s="26"/>
      <c r="E9" s="27">
        <v>179182855</v>
      </c>
      <c r="F9" s="27"/>
      <c r="G9" s="27">
        <v>241371767</v>
      </c>
    </row>
    <row r="10" spans="1:7" ht="23.15" customHeight="1">
      <c r="A10" s="25" t="s">
        <v>32</v>
      </c>
      <c r="B10" s="2"/>
      <c r="C10" s="26"/>
      <c r="E10" s="27"/>
      <c r="F10" s="27"/>
      <c r="G10" s="27"/>
    </row>
    <row r="11" spans="1:7" ht="23.15" customHeight="1">
      <c r="A11" s="25" t="s">
        <v>61</v>
      </c>
      <c r="B11" s="2"/>
      <c r="C11" s="26"/>
      <c r="E11" s="27">
        <v>659224</v>
      </c>
      <c r="F11" s="27"/>
      <c r="G11" s="27">
        <v>1331685</v>
      </c>
    </row>
    <row r="12" spans="1:7" ht="23.15" customHeight="1">
      <c r="A12" s="25" t="s">
        <v>9</v>
      </c>
      <c r="B12" s="2"/>
      <c r="C12" s="26"/>
      <c r="E12" s="27">
        <v>890468</v>
      </c>
      <c r="F12" s="27"/>
      <c r="G12" s="27">
        <v>849910</v>
      </c>
    </row>
    <row r="13" spans="1:7" ht="23.15" customHeight="1">
      <c r="A13" s="13" t="s">
        <v>33</v>
      </c>
      <c r="E13" s="28">
        <f>SUM(E9:E12)</f>
        <v>180732547</v>
      </c>
      <c r="F13" s="27"/>
      <c r="G13" s="28">
        <f>SUM(G9:G12)</f>
        <v>243553362</v>
      </c>
    </row>
    <row r="14" spans="1:7" ht="23.15" customHeight="1">
      <c r="A14" s="13" t="s">
        <v>34</v>
      </c>
      <c r="E14" s="27"/>
      <c r="F14" s="27"/>
      <c r="G14" s="27"/>
    </row>
    <row r="15" spans="1:7" ht="23.15" customHeight="1">
      <c r="A15" s="25" t="s">
        <v>95</v>
      </c>
      <c r="B15" s="2"/>
      <c r="E15" s="27">
        <v>142630058</v>
      </c>
      <c r="F15" s="27"/>
      <c r="G15" s="27">
        <v>203732934</v>
      </c>
    </row>
    <row r="16" spans="1:7" ht="23.15" customHeight="1">
      <c r="A16" s="25" t="s">
        <v>104</v>
      </c>
      <c r="B16" s="29"/>
      <c r="C16" s="26"/>
      <c r="E16" s="27">
        <v>7482890</v>
      </c>
      <c r="F16" s="27"/>
      <c r="G16" s="27">
        <v>10872898</v>
      </c>
    </row>
    <row r="17" spans="1:7" ht="23.15" customHeight="1">
      <c r="A17" s="9" t="s">
        <v>35</v>
      </c>
      <c r="B17" s="10"/>
      <c r="C17" s="8"/>
      <c r="D17" s="5"/>
      <c r="E17" s="27">
        <v>19857155</v>
      </c>
      <c r="F17" s="27"/>
      <c r="G17" s="27">
        <v>24006495</v>
      </c>
    </row>
    <row r="18" spans="1:7" ht="23.15" customHeight="1">
      <c r="A18" s="1" t="s">
        <v>36</v>
      </c>
      <c r="B18" s="5"/>
      <c r="C18" s="4"/>
      <c r="D18" s="5"/>
      <c r="E18" s="28">
        <f>SUM(E15:E17)</f>
        <v>169970103</v>
      </c>
      <c r="F18" s="11"/>
      <c r="G18" s="28">
        <f>SUM(G15:G17)</f>
        <v>238612327</v>
      </c>
    </row>
    <row r="19" spans="1:7" ht="23.15" customHeight="1">
      <c r="A19" s="1" t="s">
        <v>128</v>
      </c>
      <c r="B19" s="10"/>
      <c r="C19" s="4"/>
      <c r="D19" s="5"/>
      <c r="E19" s="27">
        <f>E13-E18</f>
        <v>10762444</v>
      </c>
      <c r="F19" s="11"/>
      <c r="G19" s="27">
        <f>G13-G18</f>
        <v>4941035</v>
      </c>
    </row>
    <row r="20" spans="1:7" ht="23.15" customHeight="1">
      <c r="A20" s="9" t="s">
        <v>37</v>
      </c>
      <c r="B20" s="5"/>
      <c r="C20" s="4"/>
      <c r="D20" s="5"/>
      <c r="E20" s="68">
        <v>-30990</v>
      </c>
      <c r="F20" s="27"/>
      <c r="G20" s="68">
        <v>-59010</v>
      </c>
    </row>
    <row r="21" spans="1:7" ht="23.15" customHeight="1">
      <c r="A21" s="1" t="s">
        <v>129</v>
      </c>
      <c r="B21" s="5"/>
      <c r="D21" s="5"/>
      <c r="E21" s="27">
        <f>SUM(E19:E20)</f>
        <v>10731454</v>
      </c>
      <c r="F21" s="11"/>
      <c r="G21" s="27">
        <f>SUM(G19:G20)</f>
        <v>4882025</v>
      </c>
    </row>
    <row r="22" spans="1:7" ht="23.15" customHeight="1">
      <c r="A22" s="9" t="s">
        <v>115</v>
      </c>
      <c r="B22" s="5"/>
      <c r="C22" s="8">
        <v>9</v>
      </c>
      <c r="D22" s="5"/>
      <c r="E22" s="68">
        <v>-2747443</v>
      </c>
      <c r="F22" s="30"/>
      <c r="G22" s="68">
        <v>-984450</v>
      </c>
    </row>
    <row r="23" spans="1:7" ht="23.15" customHeight="1">
      <c r="A23" s="1" t="s">
        <v>109</v>
      </c>
      <c r="B23" s="3"/>
      <c r="C23" s="4"/>
      <c r="D23" s="5"/>
      <c r="E23" s="69">
        <f>SUM(E21:E22)</f>
        <v>7984011</v>
      </c>
      <c r="F23" s="12"/>
      <c r="G23" s="69">
        <f>SUM(G21:G22)</f>
        <v>3897575</v>
      </c>
    </row>
    <row r="24" spans="1:7" ht="23.15" customHeight="1">
      <c r="A24" s="1" t="s">
        <v>62</v>
      </c>
      <c r="B24" s="5"/>
      <c r="C24" s="4"/>
      <c r="D24" s="5"/>
      <c r="E24" s="68">
        <v>0</v>
      </c>
      <c r="F24" s="12"/>
      <c r="G24" s="68">
        <v>0</v>
      </c>
    </row>
    <row r="25" spans="1:7" ht="23.15" customHeight="1" thickBot="1">
      <c r="A25" s="1" t="s">
        <v>63</v>
      </c>
      <c r="B25" s="5"/>
      <c r="C25" s="4"/>
      <c r="D25" s="5"/>
      <c r="E25" s="70">
        <f>SUM(E23:E24)</f>
        <v>7984011</v>
      </c>
      <c r="F25" s="12"/>
      <c r="G25" s="70">
        <f>SUM(G23:G24)</f>
        <v>3897575</v>
      </c>
    </row>
    <row r="26" spans="1:7" ht="23.15" customHeight="1" thickTop="1">
      <c r="A26" s="25"/>
      <c r="C26" s="4"/>
      <c r="E26" s="30"/>
      <c r="F26" s="30"/>
      <c r="G26" s="30"/>
    </row>
    <row r="27" spans="1:7" ht="23.15" customHeight="1">
      <c r="A27" s="13" t="s">
        <v>38</v>
      </c>
      <c r="C27" s="26">
        <v>10</v>
      </c>
    </row>
    <row r="28" spans="1:7" ht="23.15" customHeight="1" thickBot="1">
      <c r="A28" s="25" t="s">
        <v>110</v>
      </c>
      <c r="B28" s="2"/>
      <c r="C28" s="26"/>
      <c r="E28" s="72">
        <f>E25/121500000</f>
        <v>6.571202469135802E-2</v>
      </c>
      <c r="F28" s="73"/>
      <c r="G28" s="72">
        <f>G25/121500000</f>
        <v>3.2078806584362143E-2</v>
      </c>
    </row>
    <row r="29" spans="1:7" ht="23.15" customHeight="1" thickTop="1">
      <c r="E29" s="32"/>
      <c r="F29" s="33"/>
      <c r="G29" s="32"/>
    </row>
    <row r="30" spans="1:7" ht="23.15" customHeight="1">
      <c r="A30" s="18" t="s">
        <v>13</v>
      </c>
      <c r="C30" s="34"/>
      <c r="E30" s="33"/>
      <c r="F30" s="33"/>
      <c r="G30" s="33"/>
    </row>
    <row r="31" spans="1:7" ht="23.15" customHeight="1">
      <c r="C31" s="34"/>
      <c r="E31" s="33"/>
      <c r="F31" s="33"/>
      <c r="G31" s="33"/>
    </row>
    <row r="32" spans="1:7" s="2" customFormat="1" ht="23.15" customHeight="1">
      <c r="B32" s="14"/>
      <c r="C32" s="15"/>
      <c r="D32" s="16"/>
      <c r="E32" s="16"/>
      <c r="F32" s="16"/>
      <c r="G32" s="43" t="s">
        <v>54</v>
      </c>
    </row>
    <row r="33" spans="1:7" s="2" customFormat="1" ht="23.15" customHeight="1">
      <c r="A33" s="13" t="s">
        <v>0</v>
      </c>
      <c r="B33" s="14"/>
      <c r="C33" s="15"/>
      <c r="D33" s="16"/>
      <c r="E33" s="16"/>
      <c r="F33" s="16"/>
      <c r="G33" s="16"/>
    </row>
    <row r="34" spans="1:7" s="2" customFormat="1" ht="23.15" customHeight="1">
      <c r="A34" s="13" t="s">
        <v>83</v>
      </c>
      <c r="B34" s="16"/>
      <c r="C34" s="15"/>
      <c r="D34" s="16"/>
      <c r="E34" s="16"/>
      <c r="F34" s="16"/>
      <c r="G34" s="16"/>
    </row>
    <row r="35" spans="1:7" s="2" customFormat="1" ht="23.15" customHeight="1">
      <c r="A35" s="13" t="s">
        <v>116</v>
      </c>
      <c r="B35" s="16"/>
      <c r="C35" s="15"/>
      <c r="D35" s="16"/>
      <c r="E35" s="16"/>
      <c r="F35" s="16"/>
      <c r="G35" s="16"/>
    </row>
    <row r="36" spans="1:7" s="2" customFormat="1" ht="23.15" customHeight="1">
      <c r="B36" s="16"/>
      <c r="C36" s="15"/>
      <c r="D36" s="16"/>
      <c r="E36" s="16"/>
      <c r="F36" s="16"/>
      <c r="G36" s="17" t="s">
        <v>1</v>
      </c>
    </row>
    <row r="37" spans="1:7" ht="23.15" customHeight="1">
      <c r="C37" s="19" t="s">
        <v>2</v>
      </c>
      <c r="E37" s="20">
        <v>2020</v>
      </c>
      <c r="F37" s="21"/>
      <c r="G37" s="20">
        <v>2019</v>
      </c>
    </row>
    <row r="38" spans="1:7" s="7" customFormat="1" ht="23.15" customHeight="1">
      <c r="A38" s="63" t="s">
        <v>68</v>
      </c>
      <c r="B38" s="23"/>
      <c r="C38" s="22"/>
      <c r="E38" s="24"/>
    </row>
    <row r="39" spans="1:7" ht="23.15" customHeight="1">
      <c r="A39" s="13" t="s">
        <v>31</v>
      </c>
    </row>
    <row r="40" spans="1:7" ht="23.15" customHeight="1">
      <c r="A40" s="25" t="s">
        <v>103</v>
      </c>
      <c r="B40" s="2"/>
      <c r="C40" s="26"/>
      <c r="E40" s="27">
        <v>376793226</v>
      </c>
      <c r="F40" s="27"/>
      <c r="G40" s="27">
        <v>478314656</v>
      </c>
    </row>
    <row r="41" spans="1:7" ht="23.15" customHeight="1">
      <c r="A41" s="25" t="s">
        <v>32</v>
      </c>
      <c r="B41" s="2"/>
      <c r="C41" s="26"/>
      <c r="E41" s="27"/>
      <c r="F41" s="27"/>
      <c r="G41" s="27"/>
    </row>
    <row r="42" spans="1:7" ht="23.15" customHeight="1">
      <c r="A42" s="25" t="s">
        <v>61</v>
      </c>
      <c r="B42" s="2"/>
      <c r="C42" s="26"/>
      <c r="E42" s="27">
        <v>1125175</v>
      </c>
      <c r="F42" s="27"/>
      <c r="G42" s="27">
        <v>3491058</v>
      </c>
    </row>
    <row r="43" spans="1:7" ht="23.15" customHeight="1">
      <c r="A43" s="25" t="s">
        <v>139</v>
      </c>
      <c r="B43" s="2"/>
      <c r="C43" s="26"/>
      <c r="E43" s="27">
        <v>2178911</v>
      </c>
      <c r="F43" s="27"/>
      <c r="G43" s="27">
        <v>0</v>
      </c>
    </row>
    <row r="44" spans="1:7" ht="23.15" customHeight="1">
      <c r="A44" s="25" t="s">
        <v>9</v>
      </c>
      <c r="B44" s="2"/>
      <c r="C44" s="26"/>
      <c r="E44" s="27">
        <v>1591160</v>
      </c>
      <c r="F44" s="27"/>
      <c r="G44" s="27">
        <v>1951745</v>
      </c>
    </row>
    <row r="45" spans="1:7" ht="23.15" customHeight="1">
      <c r="A45" s="13" t="s">
        <v>33</v>
      </c>
      <c r="E45" s="28">
        <f>SUM(E40:E44)</f>
        <v>381688472</v>
      </c>
      <c r="F45" s="27"/>
      <c r="G45" s="28">
        <f>SUM(G40:G44)</f>
        <v>483757459</v>
      </c>
    </row>
    <row r="46" spans="1:7" ht="23.15" customHeight="1">
      <c r="A46" s="13" t="s">
        <v>34</v>
      </c>
      <c r="E46" s="27"/>
      <c r="F46" s="27"/>
      <c r="G46" s="27"/>
    </row>
    <row r="47" spans="1:7" ht="23.15" customHeight="1">
      <c r="A47" s="25" t="s">
        <v>95</v>
      </c>
      <c r="B47" s="2"/>
      <c r="E47" s="27">
        <v>298236880</v>
      </c>
      <c r="F47" s="27"/>
      <c r="G47" s="27">
        <v>418659538</v>
      </c>
    </row>
    <row r="48" spans="1:7" ht="23.15" customHeight="1">
      <c r="A48" s="25" t="s">
        <v>104</v>
      </c>
      <c r="B48" s="29"/>
      <c r="C48" s="26"/>
      <c r="E48" s="27">
        <v>14911458</v>
      </c>
      <c r="F48" s="27"/>
      <c r="G48" s="27">
        <v>19503531</v>
      </c>
    </row>
    <row r="49" spans="1:7" ht="23.15" customHeight="1">
      <c r="A49" s="9" t="s">
        <v>35</v>
      </c>
      <c r="B49" s="10"/>
      <c r="C49" s="8"/>
      <c r="D49" s="5"/>
      <c r="E49" s="27">
        <f>39757294-219</f>
        <v>39757075</v>
      </c>
      <c r="F49" s="27"/>
      <c r="G49" s="27">
        <v>43548634</v>
      </c>
    </row>
    <row r="50" spans="1:7" ht="23.15" customHeight="1">
      <c r="A50" s="1" t="s">
        <v>36</v>
      </c>
      <c r="B50" s="5"/>
      <c r="C50" s="4"/>
      <c r="D50" s="5"/>
      <c r="E50" s="28">
        <f>SUM(E47:E49)</f>
        <v>352905413</v>
      </c>
      <c r="F50" s="11"/>
      <c r="G50" s="28">
        <f>SUM(G47:G49)</f>
        <v>481711703</v>
      </c>
    </row>
    <row r="51" spans="1:7" ht="23.15" customHeight="1">
      <c r="A51" s="1" t="s">
        <v>128</v>
      </c>
      <c r="B51" s="10"/>
      <c r="C51" s="4"/>
      <c r="D51" s="5"/>
      <c r="E51" s="27">
        <f>E45-E50</f>
        <v>28783059</v>
      </c>
      <c r="F51" s="11"/>
      <c r="G51" s="27">
        <f>G45-G50</f>
        <v>2045756</v>
      </c>
    </row>
    <row r="52" spans="1:7" ht="23.15" customHeight="1">
      <c r="A52" s="9" t="s">
        <v>37</v>
      </c>
      <c r="B52" s="5"/>
      <c r="C52" s="4"/>
      <c r="D52" s="5"/>
      <c r="E52" s="68">
        <v>-39895</v>
      </c>
      <c r="F52" s="27"/>
      <c r="G52" s="68">
        <v>-71867</v>
      </c>
    </row>
    <row r="53" spans="1:7" ht="23.15" customHeight="1">
      <c r="A53" s="1" t="s">
        <v>130</v>
      </c>
      <c r="B53" s="5"/>
      <c r="D53" s="5"/>
      <c r="E53" s="27">
        <f>SUM(E51:E52)</f>
        <v>28743164</v>
      </c>
      <c r="F53" s="11"/>
      <c r="G53" s="27">
        <f>SUM(G51:G52)</f>
        <v>1973889</v>
      </c>
    </row>
    <row r="54" spans="1:7" ht="23.15" customHeight="1">
      <c r="A54" s="9" t="s">
        <v>115</v>
      </c>
      <c r="B54" s="5"/>
      <c r="C54" s="8">
        <v>9</v>
      </c>
      <c r="D54" s="5"/>
      <c r="E54" s="68">
        <v>-6318033</v>
      </c>
      <c r="F54" s="30"/>
      <c r="G54" s="68">
        <v>-371813</v>
      </c>
    </row>
    <row r="55" spans="1:7" ht="23.15" customHeight="1">
      <c r="A55" s="1" t="s">
        <v>109</v>
      </c>
      <c r="B55" s="3"/>
      <c r="C55" s="4"/>
      <c r="D55" s="5"/>
      <c r="E55" s="69">
        <f>SUM(E53:E54)</f>
        <v>22425131</v>
      </c>
      <c r="F55" s="12"/>
      <c r="G55" s="69">
        <f>SUM(G53:G54)</f>
        <v>1602076</v>
      </c>
    </row>
    <row r="56" spans="1:7" ht="23.15" customHeight="1">
      <c r="A56" s="1" t="s">
        <v>62</v>
      </c>
      <c r="B56" s="5"/>
      <c r="C56" s="4"/>
      <c r="D56" s="5"/>
      <c r="E56" s="68">
        <v>0</v>
      </c>
      <c r="F56" s="12"/>
      <c r="G56" s="68">
        <v>0</v>
      </c>
    </row>
    <row r="57" spans="1:7" ht="23.15" customHeight="1" thickBot="1">
      <c r="A57" s="1" t="s">
        <v>63</v>
      </c>
      <c r="B57" s="5"/>
      <c r="C57" s="4"/>
      <c r="D57" s="5"/>
      <c r="E57" s="70">
        <f>SUM(E55:E56)</f>
        <v>22425131</v>
      </c>
      <c r="F57" s="12"/>
      <c r="G57" s="70">
        <f>SUM(G55:G56)</f>
        <v>1602076</v>
      </c>
    </row>
    <row r="58" spans="1:7" ht="23.15" customHeight="1" thickTop="1">
      <c r="A58" s="25"/>
      <c r="C58" s="4"/>
      <c r="E58" s="30"/>
      <c r="F58" s="30"/>
      <c r="G58" s="30"/>
    </row>
    <row r="59" spans="1:7" ht="23.15" customHeight="1">
      <c r="A59" s="13" t="s">
        <v>38</v>
      </c>
      <c r="C59" s="26">
        <v>10</v>
      </c>
    </row>
    <row r="60" spans="1:7" ht="23.15" customHeight="1" thickBot="1">
      <c r="A60" s="25" t="s">
        <v>110</v>
      </c>
      <c r="B60" s="2"/>
      <c r="C60" s="26"/>
      <c r="E60" s="62">
        <f>E57/121500000</f>
        <v>0.18456897942386832</v>
      </c>
      <c r="F60" s="31"/>
      <c r="G60" s="62">
        <f>G57/121500000</f>
        <v>1.3185810699588477E-2</v>
      </c>
    </row>
    <row r="61" spans="1:7" ht="23.15" customHeight="1" thickTop="1">
      <c r="E61" s="32"/>
      <c r="F61" s="33"/>
      <c r="G61" s="32"/>
    </row>
    <row r="62" spans="1:7" ht="23.15" customHeight="1">
      <c r="A62" s="18" t="s">
        <v>13</v>
      </c>
      <c r="C62" s="34"/>
      <c r="E62" s="33"/>
      <c r="F62" s="33"/>
      <c r="G62" s="33"/>
    </row>
    <row r="63" spans="1:7" ht="23.15" customHeight="1">
      <c r="C63" s="34"/>
      <c r="E63" s="33"/>
      <c r="F63" s="33"/>
      <c r="G63" s="33"/>
    </row>
    <row r="64" spans="1:7" s="2" customFormat="1" ht="23.15" customHeight="1">
      <c r="B64" s="14"/>
      <c r="C64" s="15"/>
      <c r="D64" s="16"/>
      <c r="E64" s="16"/>
      <c r="F64" s="16"/>
      <c r="G64" s="43" t="s">
        <v>54</v>
      </c>
    </row>
    <row r="65" spans="1:7" s="2" customFormat="1" ht="23.15" customHeight="1">
      <c r="A65" s="13" t="s">
        <v>0</v>
      </c>
      <c r="B65" s="14"/>
      <c r="C65" s="15"/>
      <c r="D65" s="16"/>
      <c r="E65" s="16"/>
      <c r="F65" s="16"/>
      <c r="G65" s="16"/>
    </row>
    <row r="66" spans="1:7" s="2" customFormat="1" ht="23.15" customHeight="1">
      <c r="A66" s="13" t="s">
        <v>84</v>
      </c>
      <c r="B66" s="14"/>
      <c r="C66" s="15"/>
      <c r="D66" s="16"/>
      <c r="E66" s="16"/>
      <c r="F66" s="16"/>
      <c r="G66" s="16"/>
    </row>
    <row r="67" spans="1:7" s="2" customFormat="1" ht="23.15" customHeight="1">
      <c r="A67" s="13" t="s">
        <v>116</v>
      </c>
      <c r="B67" s="16"/>
      <c r="C67" s="15"/>
      <c r="D67" s="16"/>
      <c r="E67" s="16"/>
      <c r="F67" s="16"/>
      <c r="G67" s="16"/>
    </row>
    <row r="68" spans="1:7" s="2" customFormat="1" ht="23.15" customHeight="1">
      <c r="B68" s="16"/>
      <c r="C68" s="15"/>
      <c r="D68" s="16"/>
      <c r="E68" s="16"/>
      <c r="F68" s="16"/>
      <c r="G68" s="17" t="s">
        <v>1</v>
      </c>
    </row>
    <row r="69" spans="1:7" ht="23.15" customHeight="1">
      <c r="C69" s="19"/>
      <c r="E69" s="20">
        <v>2020</v>
      </c>
      <c r="F69" s="21"/>
      <c r="G69" s="20">
        <v>2019</v>
      </c>
    </row>
    <row r="70" spans="1:7" s="36" customFormat="1" ht="23.15" customHeight="1">
      <c r="A70" s="35" t="s">
        <v>66</v>
      </c>
      <c r="C70" s="37"/>
      <c r="E70" s="38"/>
      <c r="F70" s="38"/>
      <c r="G70" s="38"/>
    </row>
    <row r="71" spans="1:7" ht="23.15" customHeight="1">
      <c r="A71" s="18" t="s">
        <v>131</v>
      </c>
      <c r="C71" s="39"/>
      <c r="E71" s="32">
        <f>SUM(E53)</f>
        <v>28743164</v>
      </c>
      <c r="F71" s="32"/>
      <c r="G71" s="32">
        <f>SUM(G53)</f>
        <v>1973889</v>
      </c>
    </row>
    <row r="72" spans="1:7" ht="23.15" customHeight="1">
      <c r="A72" s="18" t="s">
        <v>132</v>
      </c>
      <c r="C72" s="39"/>
      <c r="E72" s="40"/>
      <c r="F72" s="40"/>
      <c r="G72" s="40"/>
    </row>
    <row r="73" spans="1:7" ht="23.15" customHeight="1">
      <c r="A73" s="18" t="s">
        <v>105</v>
      </c>
      <c r="C73" s="39"/>
      <c r="E73" s="40"/>
      <c r="F73" s="40"/>
      <c r="G73" s="40"/>
    </row>
    <row r="74" spans="1:7" ht="23.15" customHeight="1">
      <c r="A74" s="18" t="s">
        <v>39</v>
      </c>
      <c r="E74" s="27">
        <v>11283337</v>
      </c>
      <c r="F74" s="27"/>
      <c r="G74" s="27">
        <v>10303089</v>
      </c>
    </row>
    <row r="75" spans="1:7" ht="23.15" customHeight="1">
      <c r="A75" s="18" t="s">
        <v>98</v>
      </c>
      <c r="E75" s="27">
        <v>-1806839</v>
      </c>
      <c r="F75" s="27"/>
      <c r="G75" s="27">
        <v>-273909</v>
      </c>
    </row>
    <row r="76" spans="1:7" ht="23.15" customHeight="1">
      <c r="A76" s="18" t="s">
        <v>111</v>
      </c>
      <c r="E76" s="27">
        <v>67600</v>
      </c>
      <c r="F76" s="27"/>
      <c r="G76" s="27">
        <v>583214</v>
      </c>
    </row>
    <row r="77" spans="1:7" ht="23.15" customHeight="1">
      <c r="A77" s="18" t="s">
        <v>140</v>
      </c>
      <c r="E77" s="27">
        <v>213629</v>
      </c>
      <c r="F77" s="27"/>
      <c r="G77" s="27">
        <v>12227</v>
      </c>
    </row>
    <row r="78" spans="1:7" ht="23.15" customHeight="1">
      <c r="A78" s="9" t="s">
        <v>40</v>
      </c>
      <c r="E78" s="27">
        <v>3013981</v>
      </c>
      <c r="F78" s="27"/>
      <c r="G78" s="27">
        <v>8969140</v>
      </c>
    </row>
    <row r="79" spans="1:7" ht="23.15" customHeight="1">
      <c r="A79" s="18" t="s">
        <v>141</v>
      </c>
      <c r="E79" s="27">
        <v>384239</v>
      </c>
      <c r="F79" s="27"/>
      <c r="G79" s="27">
        <v>678367</v>
      </c>
    </row>
    <row r="80" spans="1:7" ht="23.15" customHeight="1">
      <c r="A80" s="18" t="s">
        <v>41</v>
      </c>
      <c r="E80" s="27">
        <v>-221191</v>
      </c>
      <c r="F80" s="27"/>
      <c r="G80" s="27">
        <v>-477050</v>
      </c>
    </row>
    <row r="81" spans="1:7" ht="23.15" customHeight="1">
      <c r="A81" s="18" t="s">
        <v>42</v>
      </c>
      <c r="E81" s="68">
        <v>39895</v>
      </c>
      <c r="F81" s="27"/>
      <c r="G81" s="68">
        <v>71867</v>
      </c>
    </row>
    <row r="82" spans="1:7" ht="23.15" customHeight="1">
      <c r="A82" s="18" t="s">
        <v>133</v>
      </c>
      <c r="E82" s="66"/>
      <c r="F82" s="66"/>
      <c r="G82" s="66"/>
    </row>
    <row r="83" spans="1:7" ht="23.15" customHeight="1">
      <c r="A83" s="18" t="s">
        <v>43</v>
      </c>
      <c r="E83" s="67">
        <f>SUM(E71:E81)</f>
        <v>41717815</v>
      </c>
      <c r="F83" s="67"/>
      <c r="G83" s="67">
        <f>SUM(G71:G81)</f>
        <v>21840834</v>
      </c>
    </row>
    <row r="84" spans="1:7" ht="23.15" customHeight="1">
      <c r="A84" s="18" t="s">
        <v>44</v>
      </c>
      <c r="E84" s="66"/>
      <c r="F84" s="66"/>
      <c r="G84" s="66"/>
    </row>
    <row r="85" spans="1:7" ht="23.15" customHeight="1">
      <c r="A85" s="18" t="s">
        <v>76</v>
      </c>
      <c r="E85" s="27">
        <v>27429622</v>
      </c>
      <c r="F85" s="27"/>
      <c r="G85" s="27">
        <v>53842131</v>
      </c>
    </row>
    <row r="86" spans="1:7" ht="23.15" customHeight="1">
      <c r="A86" s="18" t="s">
        <v>45</v>
      </c>
      <c r="E86" s="27">
        <v>-16296557</v>
      </c>
      <c r="F86" s="27"/>
      <c r="G86" s="27">
        <v>-5092391</v>
      </c>
    </row>
    <row r="87" spans="1:7" ht="23.15" customHeight="1">
      <c r="A87" s="18" t="s">
        <v>46</v>
      </c>
      <c r="E87" s="27">
        <v>-5353439</v>
      </c>
      <c r="F87" s="27"/>
      <c r="G87" s="27">
        <v>1287898</v>
      </c>
    </row>
    <row r="88" spans="1:7" ht="23.15" customHeight="1">
      <c r="A88" s="18" t="s">
        <v>47</v>
      </c>
      <c r="F88" s="27"/>
    </row>
    <row r="89" spans="1:7" ht="23.15" customHeight="1">
      <c r="A89" s="18" t="s">
        <v>91</v>
      </c>
      <c r="E89" s="27">
        <v>1360936</v>
      </c>
      <c r="F89" s="27"/>
      <c r="G89" s="27">
        <v>-76366473</v>
      </c>
    </row>
    <row r="90" spans="1:7" ht="23.15" customHeight="1">
      <c r="A90" s="18" t="s">
        <v>48</v>
      </c>
      <c r="E90" s="27">
        <v>2956140</v>
      </c>
      <c r="F90" s="27"/>
      <c r="G90" s="27">
        <v>-5738672</v>
      </c>
    </row>
    <row r="91" spans="1:7" ht="23.15" customHeight="1">
      <c r="A91" s="18" t="s">
        <v>134</v>
      </c>
      <c r="E91" s="68">
        <v>-1048795</v>
      </c>
      <c r="F91" s="27"/>
      <c r="G91" s="68">
        <v>-758952</v>
      </c>
    </row>
    <row r="92" spans="1:7" ht="23.15" customHeight="1">
      <c r="A92" s="18" t="s">
        <v>112</v>
      </c>
      <c r="E92" s="27">
        <f>SUM(E83:E91)</f>
        <v>50765722</v>
      </c>
      <c r="F92" s="67"/>
      <c r="G92" s="27">
        <f>SUM(G83:G91)</f>
        <v>-10985625</v>
      </c>
    </row>
    <row r="93" spans="1:7" ht="23.15" customHeight="1">
      <c r="A93" s="18" t="s">
        <v>49</v>
      </c>
      <c r="E93" s="30">
        <v>-39895</v>
      </c>
      <c r="F93" s="30"/>
      <c r="G93" s="30">
        <v>-71867</v>
      </c>
    </row>
    <row r="94" spans="1:7" ht="23.15" customHeight="1">
      <c r="A94" s="41" t="s">
        <v>96</v>
      </c>
      <c r="B94" s="2"/>
      <c r="C94" s="39"/>
      <c r="E94" s="68">
        <v>-132512</v>
      </c>
      <c r="F94" s="27"/>
      <c r="G94" s="68">
        <v>0</v>
      </c>
    </row>
    <row r="95" spans="1:7" ht="23.15" customHeight="1">
      <c r="A95" s="42" t="s">
        <v>142</v>
      </c>
      <c r="B95" s="2"/>
      <c r="C95" s="39"/>
      <c r="E95" s="68">
        <f>SUM(E92:E94)</f>
        <v>50593315</v>
      </c>
      <c r="F95" s="64"/>
      <c r="G95" s="68">
        <f>SUM(G92:G94)</f>
        <v>-11057492</v>
      </c>
    </row>
    <row r="96" spans="1:7" ht="23.15" customHeight="1">
      <c r="A96" s="41"/>
      <c r="B96" s="2"/>
      <c r="C96" s="39"/>
    </row>
    <row r="97" spans="1:7" ht="23.15" customHeight="1">
      <c r="A97" s="41" t="s">
        <v>13</v>
      </c>
      <c r="B97" s="2"/>
      <c r="C97" s="39"/>
    </row>
    <row r="98" spans="1:7" s="2" customFormat="1" ht="23.15" customHeight="1">
      <c r="B98" s="14"/>
      <c r="C98" s="15"/>
      <c r="D98" s="16"/>
      <c r="E98" s="16"/>
      <c r="F98" s="16"/>
      <c r="G98" s="43" t="s">
        <v>54</v>
      </c>
    </row>
    <row r="99" spans="1:7" s="2" customFormat="1" ht="23.15" customHeight="1">
      <c r="A99" s="13" t="s">
        <v>0</v>
      </c>
      <c r="B99" s="14"/>
      <c r="C99" s="15"/>
      <c r="D99" s="16"/>
      <c r="E99" s="16"/>
      <c r="F99" s="16"/>
      <c r="G99" s="16"/>
    </row>
    <row r="100" spans="1:7" s="2" customFormat="1" ht="23.15" customHeight="1">
      <c r="A100" s="13" t="s">
        <v>85</v>
      </c>
      <c r="B100" s="14"/>
      <c r="C100" s="15"/>
      <c r="D100" s="16"/>
      <c r="E100" s="16"/>
      <c r="F100" s="16"/>
      <c r="G100" s="16"/>
    </row>
    <row r="101" spans="1:7" s="2" customFormat="1" ht="23.15" customHeight="1">
      <c r="A101" s="13" t="s">
        <v>116</v>
      </c>
      <c r="B101" s="16"/>
      <c r="C101" s="15"/>
      <c r="D101" s="16"/>
      <c r="E101" s="16"/>
      <c r="F101" s="16"/>
      <c r="G101" s="16"/>
    </row>
    <row r="102" spans="1:7" s="2" customFormat="1" ht="23.15" customHeight="1">
      <c r="B102" s="16"/>
      <c r="C102" s="15"/>
      <c r="D102" s="16"/>
      <c r="E102" s="16"/>
      <c r="F102" s="16"/>
      <c r="G102" s="17" t="s">
        <v>1</v>
      </c>
    </row>
    <row r="103" spans="1:7" ht="23.15" customHeight="1">
      <c r="C103" s="19"/>
      <c r="E103" s="20">
        <v>2020</v>
      </c>
      <c r="F103" s="21"/>
      <c r="G103" s="20">
        <v>2019</v>
      </c>
    </row>
    <row r="104" spans="1:7" ht="23.15" customHeight="1">
      <c r="A104" s="35" t="s">
        <v>65</v>
      </c>
      <c r="B104" s="36"/>
      <c r="C104" s="39"/>
      <c r="E104" s="33"/>
      <c r="F104" s="43"/>
      <c r="G104" s="33"/>
    </row>
    <row r="105" spans="1:7" ht="23.15" customHeight="1">
      <c r="A105" s="18" t="s">
        <v>106</v>
      </c>
      <c r="C105" s="39"/>
      <c r="E105" s="30">
        <v>-4352755</v>
      </c>
      <c r="F105" s="30"/>
      <c r="G105" s="30">
        <v>-8746957</v>
      </c>
    </row>
    <row r="106" spans="1:7" ht="23.15" customHeight="1">
      <c r="A106" s="18" t="s">
        <v>93</v>
      </c>
      <c r="C106" s="39"/>
      <c r="E106" s="30">
        <v>0</v>
      </c>
      <c r="F106" s="30"/>
      <c r="G106" s="30">
        <v>-554400</v>
      </c>
    </row>
    <row r="107" spans="1:7" ht="23.15" customHeight="1">
      <c r="A107" s="18" t="s">
        <v>135</v>
      </c>
      <c r="C107" s="39"/>
      <c r="E107" s="30">
        <v>49040</v>
      </c>
      <c r="F107" s="30"/>
      <c r="G107" s="30">
        <v>1597860</v>
      </c>
    </row>
    <row r="108" spans="1:7" s="44" customFormat="1" ht="23.15" customHeight="1">
      <c r="A108" s="4" t="s">
        <v>136</v>
      </c>
      <c r="C108" s="45"/>
      <c r="E108" s="30">
        <v>394181</v>
      </c>
      <c r="F108" s="30"/>
      <c r="G108" s="30">
        <v>478749</v>
      </c>
    </row>
    <row r="109" spans="1:7" ht="23.15" customHeight="1">
      <c r="A109" s="35" t="s">
        <v>113</v>
      </c>
      <c r="C109" s="39"/>
      <c r="E109" s="28">
        <f>SUM(E105:E108)</f>
        <v>-3909534</v>
      </c>
      <c r="F109" s="27"/>
      <c r="G109" s="28">
        <f>SUM(G105:G108)</f>
        <v>-7224748</v>
      </c>
    </row>
    <row r="110" spans="1:7" ht="23.15" customHeight="1">
      <c r="A110" s="35" t="s">
        <v>67</v>
      </c>
      <c r="B110" s="36"/>
      <c r="C110" s="39"/>
      <c r="E110" s="27"/>
      <c r="F110" s="27"/>
      <c r="G110" s="27"/>
    </row>
    <row r="111" spans="1:7" ht="23.15" customHeight="1">
      <c r="A111" s="18" t="s">
        <v>137</v>
      </c>
      <c r="B111" s="36"/>
      <c r="C111" s="39"/>
      <c r="E111" s="27">
        <v>-2172504</v>
      </c>
      <c r="F111" s="27"/>
      <c r="G111" s="27">
        <v>0</v>
      </c>
    </row>
    <row r="112" spans="1:7" ht="23.15" customHeight="1">
      <c r="A112" s="18" t="s">
        <v>99</v>
      </c>
      <c r="B112" s="36"/>
      <c r="C112" s="39"/>
      <c r="E112" s="74">
        <v>0</v>
      </c>
      <c r="F112" s="27"/>
      <c r="G112" s="74">
        <v>-1397595</v>
      </c>
    </row>
    <row r="113" spans="1:7" ht="23.15" customHeight="1">
      <c r="A113" s="18" t="s">
        <v>92</v>
      </c>
      <c r="B113" s="2"/>
      <c r="C113" s="39"/>
      <c r="D113" s="6">
        <v>0</v>
      </c>
      <c r="E113" s="74">
        <v>-54675000</v>
      </c>
      <c r="F113" s="27"/>
      <c r="G113" s="74">
        <v>-54675000</v>
      </c>
    </row>
    <row r="114" spans="1:7" ht="23.15" customHeight="1">
      <c r="A114" s="35" t="s">
        <v>50</v>
      </c>
      <c r="B114" s="2"/>
      <c r="C114" s="39"/>
      <c r="E114" s="28">
        <f>SUM(E111:E113)</f>
        <v>-56847504</v>
      </c>
      <c r="F114" s="27"/>
      <c r="G114" s="28">
        <f>SUM(G111:G113)</f>
        <v>-56072595</v>
      </c>
    </row>
    <row r="115" spans="1:7" ht="23.15" customHeight="1">
      <c r="A115" s="35" t="s">
        <v>97</v>
      </c>
      <c r="C115" s="39"/>
      <c r="E115" s="30">
        <f>E114+E109+E95</f>
        <v>-10163723</v>
      </c>
      <c r="F115" s="27"/>
      <c r="G115" s="30">
        <f>G114+G109+G95</f>
        <v>-74354835</v>
      </c>
    </row>
    <row r="116" spans="1:7" ht="23.15" customHeight="1">
      <c r="A116" s="18" t="s">
        <v>114</v>
      </c>
      <c r="C116" s="39"/>
      <c r="D116" s="39"/>
      <c r="E116" s="30">
        <v>40941</v>
      </c>
      <c r="F116" s="30"/>
      <c r="G116" s="30">
        <v>-113883</v>
      </c>
    </row>
    <row r="117" spans="1:7" ht="23.15" customHeight="1">
      <c r="A117" s="42" t="s">
        <v>51</v>
      </c>
      <c r="B117" s="2"/>
      <c r="C117" s="39"/>
      <c r="E117" s="68">
        <v>162744016</v>
      </c>
      <c r="F117" s="27"/>
      <c r="G117" s="68">
        <v>198395426</v>
      </c>
    </row>
    <row r="118" spans="1:7" ht="23.15" customHeight="1" thickBot="1">
      <c r="A118" s="42" t="s">
        <v>52</v>
      </c>
      <c r="B118" s="2"/>
      <c r="C118" s="39"/>
      <c r="E118" s="70">
        <f>SUM(E115:E117)</f>
        <v>152621234</v>
      </c>
      <c r="F118" s="27"/>
      <c r="G118" s="70">
        <f>SUM(G115:G117)</f>
        <v>123926708</v>
      </c>
    </row>
    <row r="119" spans="1:7" ht="23.15" customHeight="1" thickTop="1">
      <c r="C119" s="39"/>
      <c r="E119" s="27">
        <f>SUM(E118-BS!E11)</f>
        <v>0</v>
      </c>
      <c r="F119" s="27"/>
      <c r="G119" s="27"/>
    </row>
    <row r="120" spans="1:7" ht="23.15" customHeight="1">
      <c r="A120" s="35" t="s">
        <v>107</v>
      </c>
      <c r="C120" s="39"/>
      <c r="E120" s="40"/>
      <c r="F120" s="40"/>
      <c r="G120" s="40"/>
    </row>
    <row r="121" spans="1:7" ht="23.15" customHeight="1">
      <c r="A121" s="18" t="s">
        <v>78</v>
      </c>
      <c r="C121" s="39"/>
      <c r="E121" s="40"/>
      <c r="F121" s="40"/>
      <c r="G121" s="40"/>
    </row>
    <row r="122" spans="1:7" ht="23.15" customHeight="1">
      <c r="A122" s="18" t="s">
        <v>108</v>
      </c>
      <c r="C122" s="39"/>
      <c r="E122" s="40"/>
      <c r="F122" s="40"/>
      <c r="G122" s="40"/>
    </row>
    <row r="123" spans="1:7" ht="23.15" customHeight="1">
      <c r="A123" s="18" t="s">
        <v>88</v>
      </c>
      <c r="C123" s="39"/>
      <c r="E123" s="40">
        <v>202943</v>
      </c>
      <c r="F123" s="40"/>
      <c r="G123" s="40">
        <v>-3109579</v>
      </c>
    </row>
    <row r="124" spans="1:7" ht="23.15" customHeight="1">
      <c r="A124" s="18" t="s">
        <v>143</v>
      </c>
      <c r="C124" s="39"/>
      <c r="E124" s="40">
        <v>3290000</v>
      </c>
      <c r="F124" s="40"/>
      <c r="G124" s="40">
        <v>0</v>
      </c>
    </row>
    <row r="125" spans="1:7" ht="23.15" customHeight="1">
      <c r="C125" s="39"/>
      <c r="E125" s="40"/>
      <c r="F125" s="40"/>
      <c r="G125" s="40"/>
    </row>
    <row r="126" spans="1:7" ht="23.15" customHeight="1">
      <c r="A126" s="41" t="s">
        <v>53</v>
      </c>
      <c r="B126" s="2"/>
      <c r="C126" s="39"/>
    </row>
  </sheetData>
  <printOptions horizontalCentered="1"/>
  <pageMargins left="0.9055118110236221" right="0.27559055118110237" top="0.78740157480314965" bottom="0.31496062992125984" header="0.31496062992125984" footer="0.31496062992125984"/>
  <pageSetup paperSize="9" scale="89" fitToHeight="6" orientation="portrait" r:id="rId1"/>
  <rowBreaks count="3" manualBreakCount="3">
    <brk id="31" max="16383" man="1"/>
    <brk id="63" max="16383" man="1"/>
    <brk id="97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showGridLines="0" view="pageBreakPreview" topLeftCell="A4" zoomScaleNormal="100" zoomScaleSheetLayoutView="100" workbookViewId="0">
      <selection activeCell="A13" sqref="A13"/>
    </sheetView>
  </sheetViews>
  <sheetFormatPr defaultColWidth="9.1796875" defaultRowHeight="24" customHeight="1"/>
  <cols>
    <col min="1" max="1" width="42.54296875" style="46" customWidth="1"/>
    <col min="2" max="2" width="16.7265625" style="46" customWidth="1"/>
    <col min="3" max="3" width="1.453125" style="46" customWidth="1"/>
    <col min="4" max="4" width="16.7265625" style="46" customWidth="1"/>
    <col min="5" max="5" width="1.453125" style="46" customWidth="1"/>
    <col min="6" max="6" width="16.7265625" style="46" customWidth="1"/>
    <col min="7" max="7" width="1.453125" style="76" customWidth="1"/>
    <col min="8" max="8" width="16.7265625" style="46" customWidth="1"/>
    <col min="9" max="9" width="1.453125" style="46" customWidth="1"/>
    <col min="10" max="10" width="16.7265625" style="46" customWidth="1"/>
    <col min="11" max="11" width="9.1796875" style="46"/>
    <col min="12" max="12" width="22" style="46" customWidth="1"/>
    <col min="13" max="16384" width="9.1796875" style="46"/>
  </cols>
  <sheetData>
    <row r="1" spans="1:10" ht="24" customHeight="1">
      <c r="J1" s="47" t="s">
        <v>54</v>
      </c>
    </row>
    <row r="2" spans="1:10" ht="24" customHeight="1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4" customHeight="1">
      <c r="A3" s="104" t="s">
        <v>86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4" customHeight="1">
      <c r="A4" s="104" t="s">
        <v>116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s="48" customFormat="1" ht="24" customHeight="1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 s="48" customFormat="1" ht="24" customHeight="1">
      <c r="B6" s="48" t="s">
        <v>55</v>
      </c>
      <c r="F6" s="106" t="s">
        <v>56</v>
      </c>
      <c r="G6" s="106"/>
      <c r="H6" s="106"/>
    </row>
    <row r="7" spans="1:10" s="48" customFormat="1" ht="24" customHeight="1">
      <c r="A7" s="50"/>
      <c r="B7" s="48" t="s">
        <v>77</v>
      </c>
      <c r="F7" s="49" t="s">
        <v>57</v>
      </c>
      <c r="G7" s="49"/>
      <c r="H7" s="49"/>
    </row>
    <row r="8" spans="1:10" s="48" customFormat="1" ht="24" customHeight="1">
      <c r="A8" s="50"/>
      <c r="B8" s="65" t="s">
        <v>64</v>
      </c>
      <c r="D8" s="65" t="s">
        <v>25</v>
      </c>
      <c r="F8" s="65" t="s">
        <v>58</v>
      </c>
      <c r="G8" s="49"/>
      <c r="H8" s="65" t="s">
        <v>59</v>
      </c>
      <c r="J8" s="65" t="s">
        <v>60</v>
      </c>
    </row>
    <row r="9" spans="1:10" s="48" customFormat="1" ht="24" customHeight="1">
      <c r="A9" s="50"/>
      <c r="B9" s="49"/>
      <c r="D9" s="49"/>
      <c r="F9" s="49"/>
      <c r="G9" s="49"/>
      <c r="H9" s="49"/>
      <c r="J9" s="49"/>
    </row>
    <row r="10" spans="1:10" ht="24" customHeight="1">
      <c r="A10" s="51" t="s">
        <v>100</v>
      </c>
      <c r="B10" s="52">
        <v>121500000</v>
      </c>
      <c r="C10" s="52"/>
      <c r="D10" s="52">
        <v>233350000</v>
      </c>
      <c r="E10" s="52"/>
      <c r="F10" s="52">
        <v>12150000</v>
      </c>
      <c r="G10" s="53"/>
      <c r="H10" s="52">
        <v>166655244</v>
      </c>
      <c r="I10" s="52"/>
      <c r="J10" s="52">
        <f>SUM(B10:H10)</f>
        <v>533655244</v>
      </c>
    </row>
    <row r="11" spans="1:10" ht="24" customHeight="1">
      <c r="A11" s="54" t="s">
        <v>63</v>
      </c>
      <c r="B11" s="75">
        <v>0</v>
      </c>
      <c r="C11" s="53"/>
      <c r="D11" s="75">
        <v>0</v>
      </c>
      <c r="E11" s="53"/>
      <c r="F11" s="75">
        <v>0</v>
      </c>
      <c r="G11" s="53"/>
      <c r="H11" s="53">
        <v>1602076</v>
      </c>
      <c r="I11" s="52"/>
      <c r="J11" s="53">
        <f>SUM(B11:H11)</f>
        <v>1602076</v>
      </c>
    </row>
    <row r="12" spans="1:10" ht="24" customHeight="1">
      <c r="A12" s="54" t="s">
        <v>138</v>
      </c>
      <c r="B12" s="75">
        <v>0</v>
      </c>
      <c r="C12" s="52"/>
      <c r="D12" s="75">
        <v>0</v>
      </c>
      <c r="E12" s="52"/>
      <c r="F12" s="75">
        <v>0</v>
      </c>
      <c r="G12" s="53"/>
      <c r="H12" s="53">
        <v>-54675000</v>
      </c>
      <c r="I12" s="52"/>
      <c r="J12" s="53">
        <f>SUM(B12:H12)</f>
        <v>-54675000</v>
      </c>
    </row>
    <row r="13" spans="1:10" ht="24" customHeight="1" thickBot="1">
      <c r="A13" s="51" t="s">
        <v>101</v>
      </c>
      <c r="B13" s="55">
        <f>SUM(B10:B12)</f>
        <v>121500000</v>
      </c>
      <c r="C13" s="53"/>
      <c r="D13" s="55">
        <f>SUM(D10:D12)</f>
        <v>233350000</v>
      </c>
      <c r="E13" s="53"/>
      <c r="F13" s="55">
        <f>SUM(F10:F12)</f>
        <v>12150000</v>
      </c>
      <c r="G13" s="53"/>
      <c r="H13" s="55">
        <f>SUM(H10:H12)</f>
        <v>113582320</v>
      </c>
      <c r="I13" s="53"/>
      <c r="J13" s="55">
        <f>SUM(J10:J12)</f>
        <v>480582320</v>
      </c>
    </row>
    <row r="14" spans="1:10" ht="24" customHeight="1" thickTop="1">
      <c r="A14" s="54"/>
      <c r="B14" s="56"/>
      <c r="C14" s="56"/>
      <c r="D14" s="56"/>
      <c r="E14" s="56"/>
      <c r="F14" s="56"/>
      <c r="G14" s="77"/>
      <c r="H14" s="56"/>
      <c r="I14" s="56"/>
      <c r="J14" s="56"/>
    </row>
    <row r="15" spans="1:10" ht="24" customHeight="1">
      <c r="A15" s="51" t="s">
        <v>117</v>
      </c>
      <c r="B15" s="52">
        <v>121500000</v>
      </c>
      <c r="C15" s="52"/>
      <c r="D15" s="52">
        <v>233350000</v>
      </c>
      <c r="E15" s="52"/>
      <c r="F15" s="52">
        <v>12150000</v>
      </c>
      <c r="G15" s="53"/>
      <c r="H15" s="52">
        <v>141707438</v>
      </c>
      <c r="I15" s="52"/>
      <c r="J15" s="52">
        <f>SUM(B15:H15)</f>
        <v>508707438</v>
      </c>
    </row>
    <row r="16" spans="1:10" ht="24" customHeight="1">
      <c r="A16" s="54" t="s">
        <v>63</v>
      </c>
      <c r="B16" s="75">
        <v>0</v>
      </c>
      <c r="C16" s="53"/>
      <c r="D16" s="75">
        <v>0</v>
      </c>
      <c r="E16" s="53"/>
      <c r="F16" s="75">
        <v>0</v>
      </c>
      <c r="G16" s="53"/>
      <c r="H16" s="53">
        <f>SUM('PL&amp;CF'!E55)</f>
        <v>22425131</v>
      </c>
      <c r="I16" s="52"/>
      <c r="J16" s="52">
        <f>SUM(B16:H16)</f>
        <v>22425131</v>
      </c>
    </row>
    <row r="17" spans="1:10" ht="24" customHeight="1">
      <c r="A17" s="54" t="s">
        <v>138</v>
      </c>
      <c r="B17" s="75">
        <v>0</v>
      </c>
      <c r="C17" s="52"/>
      <c r="D17" s="75">
        <v>0</v>
      </c>
      <c r="E17" s="52"/>
      <c r="F17" s="75">
        <v>0</v>
      </c>
      <c r="G17" s="53"/>
      <c r="H17" s="53">
        <v>-54675000</v>
      </c>
      <c r="I17" s="52"/>
      <c r="J17" s="52">
        <f>SUM(B17:H17)</f>
        <v>-54675000</v>
      </c>
    </row>
    <row r="18" spans="1:10" ht="24" customHeight="1" thickBot="1">
      <c r="A18" s="51" t="s">
        <v>118</v>
      </c>
      <c r="B18" s="55">
        <f>SUM(B15:B17)</f>
        <v>121500000</v>
      </c>
      <c r="C18" s="53"/>
      <c r="D18" s="55">
        <f>SUM(D15:D17)</f>
        <v>233350000</v>
      </c>
      <c r="E18" s="53"/>
      <c r="F18" s="55">
        <f>SUM(F15:F17)</f>
        <v>12150000</v>
      </c>
      <c r="G18" s="53">
        <f>SUM(G15:G17)</f>
        <v>0</v>
      </c>
      <c r="H18" s="55">
        <f>SUM(H15:H17)</f>
        <v>109457569</v>
      </c>
      <c r="I18" s="53"/>
      <c r="J18" s="55">
        <f>SUM(J15:J17)</f>
        <v>476457569</v>
      </c>
    </row>
    <row r="19" spans="1:10" ht="24" customHeight="1" thickTop="1">
      <c r="A19" s="54"/>
      <c r="B19" s="56"/>
      <c r="C19" s="56"/>
      <c r="D19" s="56"/>
      <c r="E19" s="56"/>
      <c r="F19" s="56"/>
      <c r="G19" s="77"/>
      <c r="H19" s="56"/>
      <c r="I19" s="56"/>
      <c r="J19" s="56"/>
    </row>
    <row r="20" spans="1:10" ht="24" customHeight="1">
      <c r="A20" s="54" t="s">
        <v>13</v>
      </c>
      <c r="B20" s="57"/>
      <c r="C20" s="58"/>
      <c r="D20" s="58"/>
      <c r="E20" s="58"/>
      <c r="F20" s="58"/>
      <c r="G20" s="58"/>
      <c r="H20" s="58"/>
    </row>
    <row r="21" spans="1:10" ht="24" customHeight="1">
      <c r="A21" s="59"/>
      <c r="B21" s="57"/>
      <c r="C21" s="58"/>
      <c r="D21" s="58"/>
      <c r="E21" s="58"/>
      <c r="F21" s="58"/>
      <c r="G21" s="58"/>
      <c r="H21" s="58"/>
    </row>
    <row r="22" spans="1:10" ht="24" customHeight="1">
      <c r="A22" s="60"/>
      <c r="B22" s="57"/>
      <c r="C22" s="58"/>
      <c r="D22" s="58"/>
      <c r="E22" s="58"/>
      <c r="F22" s="61"/>
      <c r="G22" s="58"/>
      <c r="H22" s="61"/>
    </row>
    <row r="29" spans="1:10" ht="24" customHeight="1">
      <c r="A29" s="56"/>
    </row>
    <row r="32" spans="1:10" ht="24" customHeight="1">
      <c r="A32" s="71"/>
      <c r="B32" s="71"/>
      <c r="C32" s="71"/>
      <c r="D32" s="71"/>
      <c r="E32" s="71"/>
      <c r="F32" s="71"/>
      <c r="G32" s="78"/>
      <c r="H32" s="71"/>
    </row>
    <row r="33" spans="1:8" ht="24" customHeight="1">
      <c r="A33" s="71"/>
      <c r="B33" s="71"/>
      <c r="C33" s="71"/>
      <c r="D33" s="71"/>
      <c r="E33" s="71"/>
      <c r="F33" s="71"/>
      <c r="G33" s="78"/>
      <c r="H33" s="71"/>
    </row>
    <row r="34" spans="1:8" ht="24" customHeight="1">
      <c r="A34" s="71"/>
      <c r="B34" s="71"/>
      <c r="C34" s="71"/>
      <c r="D34" s="71"/>
      <c r="E34" s="71"/>
      <c r="F34" s="71"/>
      <c r="G34" s="78"/>
      <c r="H34" s="71"/>
    </row>
    <row r="35" spans="1:8" ht="24" customHeight="1">
      <c r="A35" s="71"/>
      <c r="B35" s="71"/>
      <c r="C35" s="71"/>
      <c r="D35" s="71"/>
      <c r="E35" s="71"/>
      <c r="F35" s="71"/>
      <c r="G35" s="78"/>
      <c r="H35" s="71"/>
    </row>
    <row r="36" spans="1:8" ht="24" customHeight="1">
      <c r="A36" s="71"/>
      <c r="B36" s="71"/>
      <c r="C36" s="71"/>
      <c r="D36" s="71"/>
      <c r="E36" s="71"/>
      <c r="F36" s="71"/>
      <c r="G36" s="78"/>
      <c r="H36" s="71"/>
    </row>
    <row r="37" spans="1:8" ht="24" customHeight="1">
      <c r="A37" s="71"/>
      <c r="B37" s="71"/>
      <c r="C37" s="71"/>
      <c r="D37" s="71"/>
      <c r="E37" s="71"/>
      <c r="F37" s="71"/>
      <c r="G37" s="78"/>
      <c r="H37" s="71"/>
    </row>
    <row r="38" spans="1:8" ht="24" customHeight="1">
      <c r="A38" s="71"/>
      <c r="B38" s="71"/>
      <c r="C38" s="71"/>
      <c r="D38" s="71"/>
      <c r="E38" s="71"/>
      <c r="F38" s="71"/>
      <c r="G38" s="78"/>
      <c r="H38" s="71"/>
    </row>
    <row r="39" spans="1:8" ht="24" customHeight="1">
      <c r="A39" s="71"/>
      <c r="B39" s="71"/>
      <c r="C39" s="71"/>
      <c r="D39" s="71"/>
      <c r="E39" s="71"/>
      <c r="F39" s="71"/>
      <c r="G39" s="78"/>
      <c r="H39" s="71"/>
    </row>
    <row r="40" spans="1:8" ht="24" customHeight="1">
      <c r="A40" s="71"/>
      <c r="B40" s="71"/>
      <c r="C40" s="71"/>
      <c r="D40" s="71"/>
      <c r="E40" s="71"/>
      <c r="F40" s="71"/>
      <c r="G40" s="78"/>
      <c r="H40" s="71"/>
    </row>
    <row r="41" spans="1:8" ht="24" customHeight="1">
      <c r="A41" s="71"/>
      <c r="B41" s="71"/>
      <c r="C41" s="71"/>
      <c r="D41" s="71"/>
      <c r="E41" s="71"/>
      <c r="F41" s="71"/>
      <c r="G41" s="78"/>
      <c r="H41" s="71"/>
    </row>
    <row r="42" spans="1:8" ht="24" customHeight="1">
      <c r="A42" s="71"/>
      <c r="B42" s="71"/>
      <c r="C42" s="71"/>
      <c r="D42" s="71"/>
      <c r="E42" s="71"/>
      <c r="F42" s="71"/>
      <c r="G42" s="78"/>
      <c r="H42" s="71"/>
    </row>
    <row r="43" spans="1:8" ht="24" customHeight="1">
      <c r="A43" s="71"/>
      <c r="B43" s="71"/>
      <c r="C43" s="71"/>
      <c r="D43" s="71"/>
      <c r="E43" s="71"/>
      <c r="F43" s="71"/>
      <c r="G43" s="78"/>
      <c r="H43" s="71"/>
    </row>
    <row r="44" spans="1:8" ht="24" customHeight="1">
      <c r="A44" s="71"/>
      <c r="B44" s="71"/>
      <c r="C44" s="71"/>
      <c r="D44" s="71"/>
      <c r="E44" s="71"/>
      <c r="F44" s="71"/>
      <c r="G44" s="78"/>
      <c r="H44" s="71"/>
    </row>
    <row r="45" spans="1:8" ht="24" customHeight="1">
      <c r="A45" s="71"/>
      <c r="B45" s="71"/>
      <c r="C45" s="71"/>
      <c r="D45" s="71"/>
      <c r="E45" s="71"/>
      <c r="F45" s="71"/>
      <c r="G45" s="78"/>
      <c r="H45" s="71"/>
    </row>
    <row r="46" spans="1:8" ht="24" customHeight="1">
      <c r="A46" s="71"/>
      <c r="B46" s="71"/>
      <c r="C46" s="71"/>
      <c r="D46" s="71"/>
      <c r="E46" s="71"/>
      <c r="F46" s="71"/>
      <c r="G46" s="78"/>
      <c r="H46" s="71"/>
    </row>
    <row r="47" spans="1:8" ht="24" customHeight="1">
      <c r="A47" s="71"/>
      <c r="B47" s="71"/>
      <c r="C47" s="71"/>
      <c r="D47" s="71"/>
      <c r="E47" s="71"/>
      <c r="F47" s="71"/>
      <c r="G47" s="78"/>
      <c r="H47" s="71"/>
    </row>
    <row r="57" spans="1:8" ht="24" customHeight="1">
      <c r="A57" s="71"/>
      <c r="B57" s="71"/>
      <c r="C57" s="71"/>
      <c r="D57" s="71"/>
      <c r="E57" s="71"/>
      <c r="F57" s="71"/>
      <c r="G57" s="78"/>
      <c r="H57" s="71"/>
    </row>
    <row r="58" spans="1:8" ht="24" customHeight="1">
      <c r="A58" s="71"/>
      <c r="B58" s="71"/>
      <c r="C58" s="71"/>
      <c r="D58" s="71"/>
      <c r="E58" s="71"/>
      <c r="F58" s="71"/>
      <c r="G58" s="78"/>
      <c r="H58" s="71"/>
    </row>
    <row r="59" spans="1:8" ht="24" customHeight="1">
      <c r="A59" s="71"/>
      <c r="B59" s="71"/>
      <c r="C59" s="71"/>
      <c r="D59" s="71"/>
      <c r="E59" s="71"/>
      <c r="F59" s="71"/>
      <c r="G59" s="78"/>
      <c r="H59" s="71"/>
    </row>
    <row r="60" spans="1:8" ht="24" customHeight="1">
      <c r="A60" s="71"/>
      <c r="B60" s="71"/>
      <c r="C60" s="71"/>
      <c r="D60" s="71"/>
      <c r="E60" s="71"/>
      <c r="F60" s="71"/>
      <c r="G60" s="78"/>
      <c r="H60" s="71"/>
    </row>
    <row r="61" spans="1:8" ht="24" customHeight="1">
      <c r="A61" s="71"/>
      <c r="B61" s="71"/>
      <c r="C61" s="71"/>
      <c r="D61" s="71"/>
      <c r="E61" s="71"/>
      <c r="F61" s="71"/>
      <c r="G61" s="78"/>
      <c r="H61" s="71"/>
    </row>
    <row r="62" spans="1:8" ht="24" customHeight="1">
      <c r="A62" s="71"/>
      <c r="B62" s="71"/>
      <c r="C62" s="71"/>
      <c r="D62" s="71"/>
      <c r="E62" s="71"/>
      <c r="F62" s="71"/>
      <c r="G62" s="78"/>
      <c r="H62" s="71"/>
    </row>
    <row r="63" spans="1:8" ht="24" customHeight="1">
      <c r="A63" s="71"/>
      <c r="B63" s="71"/>
      <c r="C63" s="71"/>
      <c r="D63" s="71"/>
      <c r="E63" s="71"/>
      <c r="F63" s="71"/>
      <c r="G63" s="78"/>
      <c r="H63" s="71"/>
    </row>
    <row r="64" spans="1:8" ht="24" customHeight="1">
      <c r="A64" s="71"/>
      <c r="B64" s="71"/>
      <c r="C64" s="71"/>
      <c r="D64" s="71"/>
      <c r="E64" s="71"/>
      <c r="F64" s="71"/>
      <c r="G64" s="78"/>
      <c r="H64" s="71"/>
    </row>
    <row r="65" spans="1:8" ht="24" customHeight="1">
      <c r="A65" s="71"/>
      <c r="B65" s="71"/>
      <c r="C65" s="71"/>
      <c r="D65" s="71"/>
      <c r="E65" s="71"/>
      <c r="F65" s="71"/>
      <c r="G65" s="78"/>
      <c r="H65" s="71"/>
    </row>
    <row r="66" spans="1:8" ht="24" customHeight="1">
      <c r="A66" s="71"/>
      <c r="B66" s="71"/>
      <c r="C66" s="71"/>
      <c r="D66" s="71"/>
      <c r="E66" s="71"/>
      <c r="F66" s="71"/>
      <c r="G66" s="78"/>
      <c r="H66" s="71"/>
    </row>
    <row r="67" spans="1:8" ht="24" customHeight="1">
      <c r="A67" s="71"/>
      <c r="B67" s="71"/>
      <c r="C67" s="71"/>
      <c r="D67" s="71"/>
      <c r="E67" s="71"/>
      <c r="F67" s="71"/>
      <c r="G67" s="78"/>
      <c r="H67" s="56"/>
    </row>
  </sheetData>
  <mergeCells count="5">
    <mergeCell ref="A2:J2"/>
    <mergeCell ref="A3:J3"/>
    <mergeCell ref="A4:J4"/>
    <mergeCell ref="A5:J5"/>
    <mergeCell ref="F6:H6"/>
  </mergeCells>
  <printOptions horizontalCentered="1"/>
  <pageMargins left="0.82" right="0.39370078740157483" top="0.9055118110236221" bottom="0.31496062992125984" header="0.31496062992125984" footer="0.31496062992125984"/>
  <pageSetup paperSize="9" scale="7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2020-07-23T08:43:50Z</cp:lastPrinted>
  <dcterms:created xsi:type="dcterms:W3CDTF">2011-05-02T09:04:56Z</dcterms:created>
  <dcterms:modified xsi:type="dcterms:W3CDTF">2020-08-06T08:59:31Z</dcterms:modified>
</cp:coreProperties>
</file>