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THBKM105\Documents\0_Audited FS and SET report\SETLINK SUBMIT_2020-Q2\SETLINK draft_2020-Q2\"/>
    </mc:Choice>
  </mc:AlternateContent>
  <xr:revisionPtr revIDLastSave="0" documentId="8_{B08F90FF-42CC-4504-8C8D-B8408993B33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S" sheetId="4" r:id="rId1"/>
    <sheet name="PL&amp;CF" sheetId="2" r:id="rId2"/>
    <sheet name="CE" sheetId="3" r:id="rId3"/>
  </sheets>
  <definedNames>
    <definedName name="_xlnm.Print_Area" localSheetId="0">BS!$A$1:$G$66</definedName>
    <definedName name="_xlnm.Print_Area" localSheetId="2">CE!$A$1:$K$20</definedName>
    <definedName name="_xlnm.Print_Area" localSheetId="1">'PL&amp;CF'!$A$1:$G$126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3" l="1"/>
  <c r="E13" i="3"/>
  <c r="G13" i="3"/>
  <c r="D17" i="4" l="1"/>
  <c r="D45" i="2"/>
  <c r="D56" i="4" l="1"/>
  <c r="E18" i="3"/>
  <c r="C18" i="3"/>
  <c r="D114" i="2"/>
  <c r="F114" i="2"/>
  <c r="F56" i="4" l="1"/>
  <c r="F57" i="4"/>
  <c r="D54" i="4"/>
  <c r="D53" i="4"/>
  <c r="D46" i="4"/>
  <c r="F46" i="4"/>
  <c r="F42" i="4"/>
  <c r="F47" i="4" s="1"/>
  <c r="D42" i="4"/>
  <c r="F24" i="4"/>
  <c r="D24" i="4"/>
  <c r="F17" i="4"/>
  <c r="F25" i="4" l="1"/>
  <c r="D47" i="4"/>
  <c r="D25" i="4"/>
  <c r="F58" i="4"/>
  <c r="F59" i="4" s="1"/>
  <c r="F60" i="4" s="1"/>
  <c r="F109" i="2" l="1"/>
  <c r="F90" i="2"/>
  <c r="F50" i="2"/>
  <c r="F45" i="2"/>
  <c r="F18" i="2"/>
  <c r="F13" i="2"/>
  <c r="F19" i="2" s="1"/>
  <c r="F21" i="2" s="1"/>
  <c r="F23" i="2" s="1"/>
  <c r="F51" i="2" l="1"/>
  <c r="F53" i="2" s="1"/>
  <c r="F55" i="2" s="1"/>
  <c r="F57" i="2" s="1"/>
  <c r="F60" i="2" s="1"/>
  <c r="K17" i="3"/>
  <c r="I13" i="3"/>
  <c r="H13" i="3"/>
  <c r="C13" i="3"/>
  <c r="K12" i="3"/>
  <c r="K11" i="3"/>
  <c r="K10" i="3"/>
  <c r="D109" i="2"/>
  <c r="D50" i="2"/>
  <c r="D18" i="2"/>
  <c r="D13" i="2"/>
  <c r="D19" i="2" l="1"/>
  <c r="D21" i="2" s="1"/>
  <c r="D23" i="2" s="1"/>
  <c r="D25" i="2" s="1"/>
  <c r="D28" i="2" s="1"/>
  <c r="D51" i="2"/>
  <c r="D53" i="2" s="1"/>
  <c r="K13" i="3"/>
  <c r="F25" i="2"/>
  <c r="F28" i="2" s="1"/>
  <c r="D71" i="2" l="1"/>
  <c r="D55" i="2"/>
  <c r="D57" i="2" s="1"/>
  <c r="F71" i="2"/>
  <c r="K15" i="3"/>
  <c r="D83" i="2" l="1"/>
  <c r="D92" i="2" s="1"/>
  <c r="D95" i="2" s="1"/>
  <c r="D115" i="2" s="1"/>
  <c r="D119" i="2" s="1"/>
  <c r="D120" i="2" s="1"/>
  <c r="I16" i="3"/>
  <c r="D60" i="2"/>
  <c r="F83" i="2"/>
  <c r="F92" i="2" s="1"/>
  <c r="F95" i="2" s="1"/>
  <c r="F115" i="2" l="1"/>
  <c r="F119" i="2" s="1"/>
  <c r="I18" i="3"/>
  <c r="D57" i="4" s="1"/>
  <c r="K16" i="3"/>
  <c r="K18" i="3" s="1"/>
  <c r="D58" i="4" l="1"/>
  <c r="D59" i="4" s="1"/>
  <c r="D60" i="4" s="1"/>
</calcChain>
</file>

<file path=xl/sharedStrings.xml><?xml version="1.0" encoding="utf-8"?>
<sst xmlns="http://schemas.openxmlformats.org/spreadsheetml/2006/main" count="207" uniqueCount="145">
  <si>
    <t>บริษัท ไทยโพลีอะคริลิค จำกัด (มหาชน)</t>
  </si>
  <si>
    <t>งบแสดงฐานะการเงิน</t>
  </si>
  <si>
    <t>(หน่วย: บาท)</t>
  </si>
  <si>
    <t>ณ วันที่</t>
  </si>
  <si>
    <t>หมายเหตุ</t>
  </si>
  <si>
    <t>(ยังไม่ได้ตรวจสอบ</t>
  </si>
  <si>
    <t>(ตรวจสอบแล้ว)</t>
  </si>
  <si>
    <t>แต่สอบทานแล้ว)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</si>
  <si>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</si>
  <si>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</si>
  <si>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</si>
  <si>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เงินลงทุนชั่วคราว - เงินฝากประจำ</t>
  </si>
  <si>
    <t>ลูกหนี้การค้าและลูกหนี้อื่น</t>
  </si>
  <si>
    <t xml:space="preserve">สินค้าคงเหลือ 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</si>
  <si>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</si>
  <si>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</si>
  <si>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</si>
  <si>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 xml:space="preserve">ที่ดิน อาคารและอุปกรณ์ </t>
  </si>
  <si>
    <t>สินทรัพย์ไม่มีตัวตน - ซอฟต์แวร์คอมพิวเตอร์</t>
  </si>
  <si>
    <t>สินทรัพย์ภาษีเงินได้รอการตัดบัญชี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</si>
  <si>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</si>
  <si>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</si>
  <si>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</si>
  <si>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หมายเหตุประกอบงบการเงินเป็นส่วนหนึ่งของงบการเงินนี้</t>
  </si>
  <si>
    <t>งบแสดงฐานะการเงิน (ต่อ)</t>
  </si>
  <si>
    <t>หนี้สินและส่วนของผู้ถือหุ้น</t>
  </si>
  <si>
    <t>หนี้สินหมุนเวียน</t>
  </si>
  <si>
    <t>เจ้าหนี้การค้าและเจ้าหนี้อื่น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</si>
  <si>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</si>
  <si>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</si>
  <si>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</si>
  <si>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สำรองผลประโยชน์ระยะยาวของพนักงาน</t>
  </si>
  <si>
    <t>รวมหนี้สินไม่หมุนเวียน</t>
  </si>
  <si>
    <t>รวมหนี้สิน</t>
  </si>
  <si>
    <t>ส่วนของผู้ถือหุ้น</t>
  </si>
  <si>
    <t>ทุนเรือนหุ้น</t>
  </si>
  <si>
    <t xml:space="preserve">   ทุนจดทะเบียน</t>
  </si>
  <si>
    <t xml:space="preserve">      หุ้นสามัญ 121,500,000 หุ้น มูลค่าหุ้นละ 1 บาท</t>
  </si>
  <si>
    <t xml:space="preserve">   ทุนออกจำหน่ายและชำระเต็มมูลค่าแล้ว</t>
  </si>
  <si>
    <t>ส่วนเกินมูลค่าหุ้นสามัญ</t>
  </si>
  <si>
    <t>กำไรสะสม</t>
  </si>
  <si>
    <t xml:space="preserve">   จัดสรรแล้ว - สำรองตามกฎหมาย</t>
  </si>
  <si>
    <t xml:space="preserve">   ยังไม่ได้จัดสรร</t>
  </si>
  <si>
    <t>รวมส่วนของผู้ถือหุ้น</t>
  </si>
  <si>
    <t>รวมหนี้สินและส่วนของผู้ถือหุ้น</t>
  </si>
  <si>
    <t>กรรมการ</t>
  </si>
  <si>
    <t xml:space="preserve"> (ยังไม่ได้ตรวจสอบ แต่สอบทานแล้ว)</t>
  </si>
  <si>
    <t>งบกำไรขาดทุนเบ็ดเสร็จ</t>
  </si>
  <si>
    <t>กำไรขาดทุน:</t>
  </si>
  <si>
    <t>รายได้</t>
  </si>
  <si>
    <t>รายได้อื่น</t>
  </si>
  <si>
    <t xml:space="preserve">   รายได้จากการขายเศษซาก</t>
  </si>
  <si>
    <t xml:space="preserve">   อื่น ๆ</t>
  </si>
  <si>
    <t>รวมรายได้</t>
  </si>
  <si>
    <t>ค่าใช้จ่าย</t>
  </si>
  <si>
    <t>ต้นทุนขายและบริการ</t>
  </si>
  <si>
    <t>ค่าใช้จ่ายในการบริหาร</t>
  </si>
  <si>
    <t>รวมค่าใช้จ่าย</t>
  </si>
  <si>
    <t>กำไรขาดทุนเบ็ดเสร็จอื่นสำหรับงวด</t>
  </si>
  <si>
    <t>กำไรขาดทุนเบ็ดเสร็จรวมสำหรับงวด</t>
  </si>
  <si>
    <t>กำไรต่อหุ้น</t>
  </si>
  <si>
    <t>งบกระแสเงินสด</t>
  </si>
  <si>
    <t>กระแสเงินสดจาก (ใช้ไปใน) กิจกรรมดำเนินงาน</t>
  </si>
  <si>
    <t xml:space="preserve">   จากกิจกรรมดำเนินงาน</t>
  </si>
  <si>
    <t xml:space="preserve">   ค่าเสื่อมราคาและค่าตัดจำหน่าย</t>
  </si>
  <si>
    <t xml:space="preserve">   โอนกลับค่าเผื่อหนี้สงสัยจะสูญ </t>
  </si>
  <si>
    <t xml:space="preserve">   สำรองผลประโยชน์ระยะยาวของพนักงาน</t>
  </si>
  <si>
    <t xml:space="preserve">   ดอกเบี้ยรับ</t>
  </si>
  <si>
    <t xml:space="preserve">   ค่าใช้จ่ายดอกเบี้ย</t>
  </si>
  <si>
    <t xml:space="preserve">   และหนี้สินดำเนินงาน</t>
  </si>
  <si>
    <t>สินทรัพย์ดำเนินงาน (เพิ่มขึ้น) ลดลง</t>
  </si>
  <si>
    <t xml:space="preserve">   ลูกหนี้การค้าและลูกหนี้อื่น</t>
  </si>
  <si>
    <t xml:space="preserve">   สินค้าคงเหลือ</t>
  </si>
  <si>
    <t xml:space="preserve">   สินทรัพย์หมุนเวียนอื่น</t>
  </si>
  <si>
    <t>หนี้สินดำเนินงานเพิ่มขึ้น (ลดลง)</t>
  </si>
  <si>
    <t xml:space="preserve">   เจ้าหนี้การค้าและเจ้าหนี้อื่น</t>
  </si>
  <si>
    <t xml:space="preserve">   หนี้สินหมุนเวียนอื่น</t>
  </si>
  <si>
    <t xml:space="preserve">   จ่ายดอกเบี้ย</t>
  </si>
  <si>
    <t xml:space="preserve">   จ่ายภาษีเงินได้</t>
  </si>
  <si>
    <t>งบกระแสเงินสด (ต่อ)</t>
  </si>
  <si>
    <t>กระแสเงินสดจาก (ใช้ไปใน) กิจกรรมลงทุน</t>
  </si>
  <si>
    <t>ซื้อซอฟต์แวร์คอมพิวเตอร์</t>
  </si>
  <si>
    <t>เงินสดรับจากการจำหน่ายเครื่องจักรและอุปกรณ์</t>
  </si>
  <si>
    <t>กระแสเงินสดจาก (ใช้ไปใน) กิจกรรมจัดหาเงิน</t>
  </si>
  <si>
    <t>ชำระหนี้สินตามสัญญาเช่าการเงิน</t>
  </si>
  <si>
    <t>เงินปันผลจ่าย</t>
  </si>
  <si>
    <t>เงินสดสุทธิใช้ไปในกิจกรรมจัดหาเงิน</t>
  </si>
  <si>
    <t>เงินสดและรายการเทียบเท่าเงินสดลดลงสุทธิ</t>
  </si>
  <si>
    <t xml:space="preserve">   สำหรับเงินสดและรายการเทียบเท่าเงินสด</t>
  </si>
  <si>
    <t>เงินสดและรายการเทียบเท่าเงินสดต้นงวด</t>
  </si>
  <si>
    <t>เงินสดและรายการเทียบเท่าเงินสดปลายงวด</t>
  </si>
  <si>
    <t>ข้อมูลกระแสเงินสดเปิดเผยเพิ่มเติม</t>
  </si>
  <si>
    <t>รายการที่ไม่ใช่เงินสด</t>
  </si>
  <si>
    <t>(ยังไม่ได้ตรวจสอบ แต่สอบทานแล้ว)</t>
  </si>
  <si>
    <t>งบแสดงการเปลี่ยนแปลงส่วนของผู้ถือหุ้น</t>
  </si>
  <si>
    <t>จำหน่ายและชำระ</t>
  </si>
  <si>
    <t>ส่วนเกิน</t>
  </si>
  <si>
    <t>จัดสรรแล้ว -</t>
  </si>
  <si>
    <t>เต็มมูลค่าแล้ว</t>
  </si>
  <si>
    <t>มูลค่าหุ้นสามัญ</t>
  </si>
  <si>
    <t>สำรองตามกฎหมาย</t>
  </si>
  <si>
    <t>ยังไม่ได้จัดสรร</t>
  </si>
  <si>
    <t>รวม</t>
  </si>
  <si>
    <t xml:space="preserve">กำไรขาดทุนเบ็ดเสร็จรวมสำหรับงวด </t>
  </si>
  <si>
    <t>ยอดคงเหลือ ณ วันที่ 1 มกราคม 2562</t>
  </si>
  <si>
    <t>ยอดคงเหลือ ณ วันที่ 30 มิถุนายน 2562</t>
  </si>
  <si>
    <t>รายได้จากการขายและบริการ</t>
  </si>
  <si>
    <t>ค่าใช้จ่ายในการขายและจัดจำหน่าย</t>
  </si>
  <si>
    <t>ปรับปรุงอาคารและซื้อเครื่องจักรและอุปกรณ์</t>
  </si>
  <si>
    <t xml:space="preserve">   เจ้าหนี้จากการซื้อเครื่องจักรและอุปกรณ์เพิ่มขึ้น (ลดลง)</t>
  </si>
  <si>
    <t>ค่าใช้จ่ายภาษีเงินได้</t>
  </si>
  <si>
    <t>กำไรสำหรับงวด</t>
  </si>
  <si>
    <t>กำไรต่อหุ้นขั้นพื้นฐาน</t>
  </si>
  <si>
    <t xml:space="preserve">   รายการปรับลดสินค้าคงเหลือเป็นมูลค่าสุทธิที่จะได้รับ</t>
  </si>
  <si>
    <t>เงินสดใช้ไปในกิจกรรมดำเนินงาน</t>
  </si>
  <si>
    <t>เงินสดสุทธิใช้ไปในกิจกรรมลงทุน</t>
  </si>
  <si>
    <t>กำไร (ขาดทุน) จากอัตราแลกเปลี่ยนที่ยังไม่เกิดขึ้นจริง</t>
  </si>
  <si>
    <t>สำหรับงวดหกเดือนสิ้นสุดวันที่ 30 มิถุนายน 2563</t>
  </si>
  <si>
    <t>ยอดคงเหลือ ณ วันที่ 1 มกราคม 2563</t>
  </si>
  <si>
    <t>ยอดคงเหลือ ณ วันที่ 30 มิถุนายน 2563</t>
  </si>
  <si>
    <t>สำหรับงวดสามเดือนสิ้นสุดวันที่ 30 มิถุนายน 2563</t>
  </si>
  <si>
    <t>ณ วันที่ 30 มิถุนายน 2563</t>
  </si>
  <si>
    <t>30 มิถุนายน 2563</t>
  </si>
  <si>
    <t>31 ธันวาคม 2562</t>
  </si>
  <si>
    <t>สินทรัพย์ทางการเงินหมุนเวียนอื่น</t>
  </si>
  <si>
    <t>สินทรัพย์ทางการเงินไม่หมุนเวียนอื่น</t>
  </si>
  <si>
    <t>ส่วนของหนี้สินตามสัญญาเช่าที่ถึงกำหนดชำระภายในหนึ่งปี</t>
  </si>
  <si>
    <t>ภาษีเงินได้ค้างจ่าย</t>
  </si>
  <si>
    <t>หนี้สินตามสัญญาเช่า - สุทธิจากส่วนที่ถึงกำหนดชำระภายในหนึ่งปี</t>
  </si>
  <si>
    <t>กำไรจากกิจกรรมดำเนินงาน</t>
  </si>
  <si>
    <t>ต้นทุนทางการเงิน</t>
  </si>
  <si>
    <t>กำไรก่อนภาษีเงินได้</t>
  </si>
  <si>
    <t>กำไรก่อนภาษี</t>
  </si>
  <si>
    <t>รายการปรับกระทบยอดกำไรก่อนภาษีเป็นเงินสดรับ (จ่าย)</t>
  </si>
  <si>
    <t>กำไรจากการดำเนินงานก่อนการเปลี่ยนแปลงในสินทรัพย์</t>
  </si>
  <si>
    <t xml:space="preserve">   จ่ายสำรองผลประโยชน์ระยะยาวของพนักงาน</t>
  </si>
  <si>
    <t>เงินสดรับจากดอกเบี้ย</t>
  </si>
  <si>
    <t>ชำระหนี้สินตามสัญญาเช่า</t>
  </si>
  <si>
    <t>ทุนที่ออก</t>
  </si>
  <si>
    <t>เงินปันผลจ่าย (หมายเหตุ 11)</t>
  </si>
  <si>
    <t xml:space="preserve">   กำไรจากอัตราแลกเปลี่ยน</t>
  </si>
  <si>
    <t xml:space="preserve">   ขาดทุนจากอัตราแลกเปลี่ยนที่ยังไม่เกิดขึ้นจริง</t>
  </si>
  <si>
    <t xml:space="preserve">   ขาดทุนจากการจำหน่ายเครื่องจักรและอุปกรณ์</t>
  </si>
  <si>
    <t>เงินสดสุทธิจาก (ใช้ไปใน) กิจกรรมดำเนินงาน</t>
  </si>
  <si>
    <t xml:space="preserve">   สินทรัพย์ภายใต้สัญญาเช่าเพิ่มขึ้น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</si>
</sst>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b/>
      <sz val="16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i/>
      <sz val="16"/>
      <name val="Angsana New"/>
      <family val="1"/>
    </font>
    <font>
      <sz val="15"/>
      <name val="Angsana New"/>
      <family val="1"/>
    </font>
    <font>
      <sz val="10"/>
      <name val="ApFont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8" tint="0.59999389629810485"/>
      <name val="Angsana New"/>
      <family val="1"/>
    </font>
    <font>
      <sz val="10"/>
      <color theme="8" tint="0.59999389629810485"/>
      <name val="Arial"/>
      <family val="2"/>
    </font>
    <font>
      <sz val="16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43" fontId="8" fillId="0" borderId="0" applyFont="0" applyFill="0" applyBorder="0" applyAlignment="0" applyProtection="0"/>
    <xf numFmtId="0" fontId="7" fillId="0" borderId="0"/>
  </cellStyleXfs>
  <cellXfs count="107">
    <xf numFmtId="0" fontId="0" fillId="0" borderId="0" xfId="0"/>
    <xf numFmtId="0" fontId="1" fillId="0" borderId="0" xfId="0" quotePrefix="1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horizontal="centerContinuous" vertical="top"/>
    </xf>
    <xf numFmtId="164" fontId="2" fillId="0" borderId="0" xfId="0" applyNumberFormat="1" applyFont="1" applyFill="1" applyAlignment="1">
      <alignment horizontal="centerContinuous" vertical="top"/>
    </xf>
    <xf numFmtId="164" fontId="2" fillId="0" borderId="0" xfId="0" applyNumberFormat="1" applyFont="1" applyFill="1" applyAlignment="1">
      <alignment horizontal="left" vertical="top"/>
    </xf>
    <xf numFmtId="164" fontId="2" fillId="0" borderId="0" xfId="0" quotePrefix="1" applyNumberFormat="1" applyFont="1" applyFill="1" applyAlignment="1">
      <alignment horizontal="centerContinuous" vertical="top"/>
    </xf>
    <xf numFmtId="37" fontId="2" fillId="0" borderId="0" xfId="0" applyNumberFormat="1" applyFont="1" applyFill="1" applyAlignment="1">
      <alignment horizontal="right" vertical="top"/>
    </xf>
    <xf numFmtId="164" fontId="2" fillId="0" borderId="0" xfId="0" applyNumberFormat="1" applyFont="1" applyFill="1" applyAlignment="1">
      <alignment vertical="top"/>
    </xf>
    <xf numFmtId="164" fontId="2" fillId="0" borderId="0" xfId="0" applyNumberFormat="1" applyFont="1" applyFill="1" applyAlignment="1">
      <alignment horizontal="center" vertical="top"/>
    </xf>
    <xf numFmtId="164" fontId="2" fillId="0" borderId="0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Alignment="1">
      <alignment vertical="top"/>
    </xf>
    <xf numFmtId="0" fontId="3" fillId="0" borderId="0" xfId="0" applyNumberFormat="1" applyFont="1" applyFill="1" applyAlignment="1">
      <alignment horizontal="center" vertical="top"/>
    </xf>
    <xf numFmtId="164" fontId="3" fillId="0" borderId="0" xfId="0" applyNumberFormat="1" applyFont="1" applyFill="1" applyAlignment="1">
      <alignment horizontal="right" vertical="top"/>
    </xf>
    <xf numFmtId="0" fontId="1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2" fillId="0" borderId="0" xfId="0" quotePrefix="1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horizontal="left" vertical="top"/>
    </xf>
    <xf numFmtId="0" fontId="1" fillId="0" borderId="0" xfId="0" applyNumberFormat="1" applyFont="1" applyFill="1" applyAlignment="1">
      <alignment horizontal="left" vertical="top"/>
    </xf>
    <xf numFmtId="41" fontId="2" fillId="0" borderId="0" xfId="0" applyNumberFormat="1" applyFont="1" applyFill="1" applyBorder="1" applyAlignment="1">
      <alignment horizontal="center" vertical="top"/>
    </xf>
    <xf numFmtId="164" fontId="2" fillId="0" borderId="0" xfId="0" applyNumberFormat="1" applyFont="1" applyFill="1" applyAlignment="1">
      <alignment horizontal="right" vertical="top"/>
    </xf>
    <xf numFmtId="164" fontId="2" fillId="0" borderId="0" xfId="0" applyNumberFormat="1" applyFont="1" applyFill="1" applyBorder="1" applyAlignment="1">
      <alignment horizontal="right" vertical="top"/>
    </xf>
    <xf numFmtId="0" fontId="2" fillId="0" borderId="0" xfId="0" quotePrefix="1" applyNumberFormat="1" applyFont="1" applyFill="1" applyAlignment="1">
      <alignment horizontal="center" vertical="top"/>
    </xf>
    <xf numFmtId="0" fontId="2" fillId="0" borderId="0" xfId="0" applyNumberFormat="1" applyFont="1" applyFill="1" applyBorder="1" applyAlignment="1">
      <alignment vertical="top"/>
    </xf>
    <xf numFmtId="37" fontId="5" fillId="0" borderId="0" xfId="0" applyNumberFormat="1" applyFont="1" applyFill="1" applyAlignment="1">
      <alignment vertical="top"/>
    </xf>
    <xf numFmtId="37" fontId="2" fillId="0" borderId="0" xfId="0" applyNumberFormat="1" applyFont="1" applyFill="1" applyBorder="1" applyAlignment="1">
      <alignment vertical="top"/>
    </xf>
    <xf numFmtId="37" fontId="2" fillId="0" borderId="0" xfId="0" applyNumberFormat="1" applyFont="1" applyFill="1" applyAlignment="1">
      <alignment vertical="top"/>
    </xf>
    <xf numFmtId="0" fontId="3" fillId="0" borderId="0" xfId="0" applyNumberFormat="1" applyFont="1" applyFill="1" applyBorder="1" applyAlignment="1">
      <alignment horizontal="center" vertical="top"/>
    </xf>
    <xf numFmtId="1" fontId="3" fillId="0" borderId="0" xfId="0" applyNumberFormat="1" applyFont="1" applyFill="1" applyBorder="1" applyAlignment="1">
      <alignment horizontal="center" vertical="top"/>
    </xf>
    <xf numFmtId="0" fontId="2" fillId="0" borderId="0" xfId="0" quotePrefix="1" applyNumberFormat="1" applyFont="1" applyFill="1" applyBorder="1" applyAlignment="1">
      <alignment horizontal="center" vertical="top"/>
    </xf>
    <xf numFmtId="41" fontId="2" fillId="0" borderId="0" xfId="0" applyNumberFormat="1" applyFont="1" applyFill="1" applyAlignment="1">
      <alignment horizontal="center" vertical="top"/>
    </xf>
    <xf numFmtId="41" fontId="2" fillId="0" borderId="2" xfId="0" applyNumberFormat="1" applyFont="1" applyFill="1" applyBorder="1" applyAlignment="1">
      <alignment horizontal="center" vertical="top"/>
    </xf>
    <xf numFmtId="41" fontId="2" fillId="0" borderId="1" xfId="0" applyNumberFormat="1" applyFont="1" applyFill="1" applyBorder="1" applyAlignment="1">
      <alignment horizontal="center" vertical="top"/>
    </xf>
    <xf numFmtId="41" fontId="2" fillId="0" borderId="6" xfId="0" applyNumberFormat="1" applyFont="1" applyFill="1" applyBorder="1" applyAlignment="1">
      <alignment horizontal="center" vertical="top"/>
    </xf>
    <xf numFmtId="41" fontId="2" fillId="0" borderId="4" xfId="0" applyNumberFormat="1" applyFont="1" applyFill="1" applyBorder="1" applyAlignment="1">
      <alignment horizontal="center" vertical="top"/>
    </xf>
    <xf numFmtId="43" fontId="2" fillId="0" borderId="4" xfId="0" applyNumberFormat="1" applyFont="1" applyFill="1" applyBorder="1" applyAlignment="1">
      <alignment horizontal="center" vertical="top"/>
    </xf>
    <xf numFmtId="43" fontId="2" fillId="0" borderId="0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Alignment="1">
      <alignment horizontal="center" vertical="top"/>
    </xf>
    <xf numFmtId="0" fontId="2" fillId="0" borderId="0" xfId="1" applyNumberFormat="1" applyFont="1" applyAlignment="1">
      <alignment vertical="top"/>
    </xf>
    <xf numFmtId="164" fontId="2" fillId="0" borderId="0" xfId="1" applyNumberFormat="1" applyFont="1" applyAlignment="1">
      <alignment vertical="top"/>
    </xf>
    <xf numFmtId="164" fontId="2" fillId="0" borderId="0" xfId="1" applyNumberFormat="1" applyFont="1" applyBorder="1" applyAlignment="1">
      <alignment vertical="top"/>
    </xf>
    <xf numFmtId="164" fontId="2" fillId="0" borderId="0" xfId="1" applyNumberFormat="1" applyFont="1" applyAlignment="1">
      <alignment horizontal="right" vertical="top"/>
    </xf>
    <xf numFmtId="0" fontId="2" fillId="0" borderId="0" xfId="1" applyNumberFormat="1" applyFont="1" applyAlignment="1">
      <alignment horizontal="center" vertical="top"/>
    </xf>
    <xf numFmtId="164" fontId="2" fillId="0" borderId="0" xfId="1" applyNumberFormat="1" applyFont="1" applyAlignment="1">
      <alignment horizontal="center" vertical="top"/>
    </xf>
    <xf numFmtId="164" fontId="2" fillId="0" borderId="0" xfId="1" applyNumberFormat="1" applyFont="1" applyBorder="1" applyAlignment="1">
      <alignment horizontal="center" vertical="top"/>
    </xf>
    <xf numFmtId="164" fontId="2" fillId="0" borderId="1" xfId="1" applyNumberFormat="1" applyFont="1" applyBorder="1" applyAlignment="1">
      <alignment horizontal="center" vertical="top"/>
    </xf>
    <xf numFmtId="0" fontId="1" fillId="0" borderId="0" xfId="1" applyNumberFormat="1" applyFont="1" applyAlignment="1">
      <alignment horizontal="left" vertical="top"/>
    </xf>
    <xf numFmtId="41" fontId="2" fillId="0" borderId="0" xfId="1" applyNumberFormat="1" applyFont="1" applyAlignment="1">
      <alignment horizontal="center" vertical="top"/>
    </xf>
    <xf numFmtId="41" fontId="2" fillId="0" borderId="0" xfId="1" applyNumberFormat="1" applyFont="1" applyBorder="1" applyAlignment="1">
      <alignment horizontal="center" vertical="top"/>
    </xf>
    <xf numFmtId="0" fontId="2" fillId="0" borderId="0" xfId="1" applyNumberFormat="1" applyFont="1" applyAlignment="1">
      <alignment horizontal="left" vertical="top"/>
    </xf>
    <xf numFmtId="41" fontId="2" fillId="0" borderId="0" xfId="1" quotePrefix="1" applyNumberFormat="1" applyFont="1" applyBorder="1" applyAlignment="1">
      <alignment horizontal="center" vertical="top"/>
    </xf>
    <xf numFmtId="0" fontId="2" fillId="0" borderId="0" xfId="1" applyNumberFormat="1" applyFont="1" applyFill="1" applyAlignment="1">
      <alignment horizontal="left" vertical="top"/>
    </xf>
    <xf numFmtId="164" fontId="2" fillId="0" borderId="0" xfId="1" applyNumberFormat="1" applyFont="1" applyFill="1" applyAlignment="1">
      <alignment vertical="top"/>
    </xf>
    <xf numFmtId="0" fontId="1" fillId="0" borderId="0" xfId="1" applyNumberFormat="1" applyFont="1" applyFill="1" applyAlignment="1">
      <alignment horizontal="left" vertical="top"/>
    </xf>
    <xf numFmtId="41" fontId="2" fillId="0" borderId="3" xfId="1" applyNumberFormat="1" applyFont="1" applyBorder="1" applyAlignment="1">
      <alignment horizontal="center" vertical="top"/>
    </xf>
    <xf numFmtId="41" fontId="2" fillId="0" borderId="0" xfId="1" applyNumberFormat="1" applyFont="1" applyAlignment="1">
      <alignment vertical="top"/>
    </xf>
    <xf numFmtId="41" fontId="2" fillId="0" borderId="0" xfId="1" applyNumberFormat="1" applyFont="1" applyBorder="1" applyAlignment="1">
      <alignment vertical="top"/>
    </xf>
    <xf numFmtId="0" fontId="1" fillId="0" borderId="0" xfId="0" quotePrefix="1" applyFont="1" applyAlignment="1">
      <alignment horizontal="left" vertical="top"/>
    </xf>
    <xf numFmtId="0" fontId="2" fillId="0" borderId="0" xfId="0" applyFont="1" applyAlignment="1">
      <alignment horizontal="centerContinuous" vertical="top"/>
    </xf>
    <xf numFmtId="164" fontId="2" fillId="0" borderId="0" xfId="0" applyNumberFormat="1" applyFont="1" applyAlignment="1">
      <alignment horizontal="centerContinuous" vertical="top"/>
    </xf>
    <xf numFmtId="164" fontId="2" fillId="0" borderId="0" xfId="0" applyNumberFormat="1" applyFont="1" applyAlignment="1">
      <alignment horizontal="left" vertical="top"/>
    </xf>
    <xf numFmtId="37" fontId="1" fillId="0" borderId="0" xfId="0" applyNumberFormat="1" applyFont="1" applyAlignment="1">
      <alignment horizontal="left" vertical="top"/>
    </xf>
    <xf numFmtId="164" fontId="2" fillId="0" borderId="0" xfId="0" quotePrefix="1" applyNumberFormat="1" applyFont="1" applyAlignment="1">
      <alignment horizontal="centerContinuous" vertical="top"/>
    </xf>
    <xf numFmtId="37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horizontal="right" vertical="top"/>
    </xf>
    <xf numFmtId="49" fontId="3" fillId="0" borderId="0" xfId="0" quotePrefix="1" applyNumberFormat="1" applyFont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41" fontId="2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center" vertical="top"/>
    </xf>
    <xf numFmtId="41" fontId="4" fillId="0" borderId="0" xfId="0" applyNumberFormat="1" applyFont="1" applyAlignment="1">
      <alignment horizontal="right" vertical="top"/>
    </xf>
    <xf numFmtId="0" fontId="2" fillId="0" borderId="0" xfId="0" quotePrefix="1" applyFont="1" applyAlignment="1">
      <alignment horizontal="left" vertical="top"/>
    </xf>
    <xf numFmtId="41" fontId="2" fillId="0" borderId="2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1" fontId="2" fillId="2" borderId="0" xfId="0" applyNumberFormat="1" applyFont="1" applyFill="1" applyAlignment="1">
      <alignment horizontal="right" vertical="top"/>
    </xf>
    <xf numFmtId="41" fontId="2" fillId="0" borderId="1" xfId="0" applyNumberFormat="1" applyFont="1" applyBorder="1" applyAlignment="1">
      <alignment horizontal="right" vertical="top"/>
    </xf>
    <xf numFmtId="41" fontId="2" fillId="0" borderId="3" xfId="0" applyNumberFormat="1" applyFont="1" applyBorder="1" applyAlignment="1">
      <alignment horizontal="right" vertical="top"/>
    </xf>
    <xf numFmtId="0" fontId="1" fillId="0" borderId="0" xfId="0" applyFont="1" applyAlignment="1">
      <alignment horizontal="left" vertical="top"/>
    </xf>
    <xf numFmtId="41" fontId="2" fillId="0" borderId="0" xfId="0" applyNumberFormat="1" applyFont="1" applyAlignment="1">
      <alignment horizontal="center" vertical="top"/>
    </xf>
    <xf numFmtId="41" fontId="2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horizontal="right" vertical="top"/>
    </xf>
    <xf numFmtId="41" fontId="2" fillId="0" borderId="4" xfId="0" applyNumberFormat="1" applyFont="1" applyBorder="1" applyAlignment="1">
      <alignment horizontal="right" vertical="top"/>
    </xf>
    <xf numFmtId="0" fontId="2" fillId="0" borderId="0" xfId="0" quotePrefix="1" applyFont="1" applyAlignment="1">
      <alignment horizontal="center" vertical="top"/>
    </xf>
    <xf numFmtId="41" fontId="2" fillId="0" borderId="0" xfId="0" applyNumberFormat="1" applyFont="1" applyAlignment="1">
      <alignment vertical="top"/>
    </xf>
    <xf numFmtId="0" fontId="2" fillId="0" borderId="5" xfId="0" applyFont="1" applyBorder="1" applyAlignment="1">
      <alignment vertical="top"/>
    </xf>
    <xf numFmtId="164" fontId="2" fillId="0" borderId="0" xfId="0" quotePrefix="1" applyNumberFormat="1" applyFont="1" applyFill="1" applyAlignment="1">
      <alignment vertical="top"/>
    </xf>
    <xf numFmtId="41" fontId="2" fillId="0" borderId="0" xfId="0" applyNumberFormat="1" applyFont="1" applyFill="1" applyAlignment="1">
      <alignment horizontal="right" vertical="top"/>
    </xf>
    <xf numFmtId="164" fontId="9" fillId="0" borderId="0" xfId="0" applyNumberFormat="1" applyFont="1" applyAlignment="1">
      <alignment horizontal="left" vertical="top"/>
    </xf>
    <xf numFmtId="164" fontId="9" fillId="0" borderId="0" xfId="0" applyNumberFormat="1" applyFont="1" applyAlignment="1">
      <alignment vertical="top"/>
    </xf>
    <xf numFmtId="164" fontId="9" fillId="0" borderId="0" xfId="0" applyNumberFormat="1" applyFont="1" applyAlignment="1">
      <alignment horizontal="center" vertical="top"/>
    </xf>
    <xf numFmtId="164" fontId="10" fillId="0" borderId="0" xfId="3" applyNumberFormat="1" applyFont="1" applyFill="1"/>
    <xf numFmtId="164" fontId="11" fillId="0" borderId="0" xfId="0" applyNumberFormat="1" applyFont="1" applyFill="1" applyAlignment="1">
      <alignment vertical="top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center" vertical="center"/>
    </xf>
    <xf numFmtId="41" fontId="2" fillId="0" borderId="1" xfId="0" applyNumberFormat="1" applyFont="1" applyFill="1" applyBorder="1" applyAlignment="1">
      <alignment horizontal="center" vertical="center"/>
    </xf>
    <xf numFmtId="164" fontId="10" fillId="0" borderId="0" xfId="3" applyNumberFormat="1" applyFont="1" applyFill="1" applyBorder="1"/>
    <xf numFmtId="37" fontId="1" fillId="0" borderId="0" xfId="1" quotePrefix="1" applyNumberFormat="1" applyFont="1" applyAlignment="1">
      <alignment horizontal="left" vertical="top"/>
    </xf>
    <xf numFmtId="37" fontId="1" fillId="0" borderId="0" xfId="1" applyNumberFormat="1" applyFont="1" applyAlignment="1">
      <alignment horizontal="left" vertical="top"/>
    </xf>
    <xf numFmtId="164" fontId="2" fillId="0" borderId="0" xfId="1" applyNumberFormat="1" applyFont="1" applyAlignment="1">
      <alignment horizontal="right" vertical="top"/>
    </xf>
    <xf numFmtId="164" fontId="2" fillId="0" borderId="1" xfId="1" applyNumberFormat="1" applyFont="1" applyBorder="1" applyAlignment="1">
      <alignment horizontal="center" vertical="top"/>
    </xf>
  </cellXfs>
  <cellStyles count="5">
    <cellStyle name="Comma" xfId="3" builtinId="3"/>
    <cellStyle name="Normal" xfId="0" builtinId="0"/>
    <cellStyle name="Normal 2" xfId="1" xr:uid="{00000000-0005-0000-0000-000001000000}"/>
    <cellStyle name="Normal 3" xfId="2" xr:uid="{00000000-0005-0000-0000-000002000000}"/>
    <cellStyle name="Normal 4" xfId="4" xr:uid="{31EB787C-368A-4EC0-B95C-9C45D2F89E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showGridLines="0" tabSelected="1" view="pageBreakPreview" zoomScale="85" zoomScaleNormal="85" zoomScaleSheetLayoutView="85" workbookViewId="0">
      <selection activeCell="B66" sqref="B66"/>
    </sheetView>
  </sheetViews>
  <sheetFormatPr defaultColWidth="10.6328125" defaultRowHeight="23.75" customHeight="1"/>
  <cols>
    <col min="1" max="1" width="53.36328125" style="66" customWidth="1"/>
    <col min="2" max="2" width="8.6328125" style="66" bestFit="1" customWidth="1"/>
    <col min="3" max="3" width="6.453125" style="64" customWidth="1"/>
    <col min="4" max="4" width="16.54296875" style="64" bestFit="1" customWidth="1"/>
    <col min="5" max="5" width="1.6328125" style="64" customWidth="1"/>
    <col min="6" max="6" width="16.6328125" style="64" customWidth="1"/>
    <col min="7" max="7" width="1.453125" style="64" customWidth="1"/>
    <col min="8" max="8" width="14.453125" style="95" customWidth="1"/>
    <col min="9" max="9" width="15.453125" style="95" customWidth="1"/>
    <col min="10" max="10" width="10.6328125" style="64"/>
    <col min="11" max="11" width="12.6328125" style="64" bestFit="1" customWidth="1"/>
    <col min="12" max="16384" width="10.6328125" style="64"/>
  </cols>
  <sheetData>
    <row r="1" spans="1:9" s="60" customFormat="1" ht="23.75" customHeight="1">
      <c r="A1" s="57" t="s">
        <v>0</v>
      </c>
      <c r="B1" s="58"/>
      <c r="C1" s="59"/>
      <c r="E1" s="59"/>
      <c r="G1" s="58"/>
      <c r="H1" s="94"/>
      <c r="I1" s="94"/>
    </row>
    <row r="2" spans="1:9" s="60" customFormat="1" ht="23.75" customHeight="1">
      <c r="A2" s="61" t="s">
        <v>1</v>
      </c>
      <c r="C2" s="59"/>
      <c r="D2" s="92"/>
      <c r="E2" s="59"/>
      <c r="F2" s="62"/>
      <c r="H2" s="94"/>
      <c r="I2" s="94"/>
    </row>
    <row r="3" spans="1:9" s="60" customFormat="1" ht="23.75" customHeight="1">
      <c r="A3" s="57" t="s">
        <v>121</v>
      </c>
      <c r="B3" s="58"/>
      <c r="C3" s="59"/>
      <c r="D3" s="62"/>
      <c r="E3" s="59"/>
      <c r="F3" s="62"/>
      <c r="H3" s="94"/>
      <c r="I3" s="94"/>
    </row>
    <row r="4" spans="1:9" ht="23.75" customHeight="1">
      <c r="A4" s="58"/>
      <c r="B4" s="58"/>
      <c r="C4" s="59"/>
      <c r="D4" s="59"/>
      <c r="E4" s="59"/>
      <c r="F4" s="63" t="s">
        <v>2</v>
      </c>
    </row>
    <row r="5" spans="1:9" ht="23.75" customHeight="1">
      <c r="A5" s="58"/>
      <c r="B5" s="58"/>
      <c r="C5" s="59"/>
      <c r="D5" s="65" t="s">
        <v>3</v>
      </c>
      <c r="E5" s="65"/>
      <c r="F5" s="65" t="s">
        <v>3</v>
      </c>
    </row>
    <row r="6" spans="1:9" ht="23.75" customHeight="1">
      <c r="B6" s="67" t="s">
        <v>4</v>
      </c>
      <c r="C6" s="68"/>
      <c r="D6" s="69" t="s">
        <v>122</v>
      </c>
      <c r="E6" s="70"/>
      <c r="F6" s="69" t="s">
        <v>123</v>
      </c>
    </row>
    <row r="7" spans="1:9" ht="23.75" customHeight="1">
      <c r="B7" s="67"/>
      <c r="C7" s="68"/>
      <c r="D7" s="71" t="s">
        <v>5</v>
      </c>
      <c r="E7" s="72"/>
      <c r="F7" s="71" t="s">
        <v>6</v>
      </c>
    </row>
    <row r="8" spans="1:9" ht="23.75" customHeight="1">
      <c r="B8" s="67"/>
      <c r="C8" s="68"/>
      <c r="D8" s="71" t="s">
        <v>7</v>
      </c>
      <c r="E8" s="72"/>
      <c r="F8" s="71"/>
    </row>
    <row r="9" spans="1:9" ht="23.75" customHeight="1">
      <c r="A9" s="73" t="s">
        <v>8</v>
      </c>
    </row>
    <row r="10" spans="1:9" ht="23.75" customHeight="1">
      <c r="A10" s="73" t="s">
        <v>9</v>
      </c>
      <c r="B10" s="74"/>
      <c r="H10" s="96"/>
      <c r="I10" s="96"/>
    </row>
    <row r="11" spans="1:9" ht="23.75" customHeight="1">
      <c r="A11" s="66" t="s">
        <v>10</v>
      </c>
      <c r="B11" s="74"/>
      <c r="D11" s="75">
        <v>152621234</v>
      </c>
      <c r="E11" s="75"/>
      <c r="F11" s="75">
        <v>162744016</v>
      </c>
      <c r="H11" s="97"/>
    </row>
    <row r="12" spans="1:9" ht="23.75" customHeight="1">
      <c r="A12" s="66" t="s">
        <v>11</v>
      </c>
      <c r="B12" s="74"/>
      <c r="D12" s="75">
        <v>0</v>
      </c>
      <c r="E12" s="75"/>
      <c r="F12" s="75">
        <v>1166289</v>
      </c>
      <c r="H12" s="97"/>
    </row>
    <row r="13" spans="1:9" ht="23.75" customHeight="1">
      <c r="A13" s="66" t="s">
        <v>12</v>
      </c>
      <c r="B13" s="74">
        <v>4</v>
      </c>
      <c r="C13" s="76"/>
      <c r="D13" s="75">
        <v>197544700</v>
      </c>
      <c r="E13" s="77"/>
      <c r="F13" s="75">
        <v>224821400</v>
      </c>
      <c r="H13" s="97"/>
    </row>
    <row r="14" spans="1:9" ht="23.75" customHeight="1">
      <c r="A14" s="78" t="s">
        <v>13</v>
      </c>
      <c r="B14" s="74">
        <v>5</v>
      </c>
      <c r="D14" s="75">
        <v>113124387</v>
      </c>
      <c r="E14" s="75"/>
      <c r="F14" s="75">
        <v>96895430</v>
      </c>
      <c r="H14" s="97"/>
    </row>
    <row r="15" spans="1:9" ht="23.75" customHeight="1">
      <c r="A15" s="66" t="s">
        <v>124</v>
      </c>
      <c r="B15" s="74"/>
      <c r="D15" s="75">
        <v>1166289</v>
      </c>
      <c r="E15" s="75"/>
      <c r="F15" s="93">
        <v>0</v>
      </c>
      <c r="H15" s="97"/>
    </row>
    <row r="16" spans="1:9" ht="23.75" customHeight="1">
      <c r="A16" s="66" t="s">
        <v>14</v>
      </c>
      <c r="B16" s="74"/>
      <c r="D16" s="93">
        <v>10776448</v>
      </c>
      <c r="E16" s="75"/>
      <c r="F16" s="75">
        <v>5423009</v>
      </c>
      <c r="H16" s="97"/>
    </row>
    <row r="17" spans="1:9" ht="23.75" customHeight="1">
      <c r="A17" s="73" t="s">
        <v>15</v>
      </c>
      <c r="B17" s="74"/>
      <c r="D17" s="79">
        <f>SUM(D11:D16)</f>
        <v>475233058</v>
      </c>
      <c r="E17" s="75"/>
      <c r="F17" s="79">
        <f>SUM(F11:F16)</f>
        <v>491050144</v>
      </c>
    </row>
    <row r="18" spans="1:9" ht="23.75" customHeight="1">
      <c r="A18" s="73" t="s">
        <v>16</v>
      </c>
      <c r="B18" s="74"/>
      <c r="D18" s="75"/>
      <c r="E18" s="75"/>
      <c r="F18" s="75"/>
    </row>
    <row r="19" spans="1:9" ht="23.75" customHeight="1">
      <c r="A19" s="66" t="s">
        <v>125</v>
      </c>
      <c r="B19" s="74"/>
      <c r="D19" s="75">
        <v>303018</v>
      </c>
      <c r="E19" s="75"/>
      <c r="F19" s="75">
        <v>0</v>
      </c>
    </row>
    <row r="20" spans="1:9" ht="23.75" customHeight="1">
      <c r="A20" s="80" t="s">
        <v>17</v>
      </c>
      <c r="B20" s="74">
        <v>6</v>
      </c>
      <c r="D20" s="98">
        <v>252374492</v>
      </c>
      <c r="E20" s="75"/>
      <c r="F20" s="64">
        <v>252468541</v>
      </c>
    </row>
    <row r="21" spans="1:9" ht="23.75" customHeight="1">
      <c r="A21" s="80" t="s">
        <v>18</v>
      </c>
      <c r="B21" s="74"/>
      <c r="D21" s="81">
        <v>791673</v>
      </c>
      <c r="E21" s="75"/>
      <c r="F21" s="81">
        <v>950707</v>
      </c>
    </row>
    <row r="22" spans="1:9" ht="23.75" customHeight="1">
      <c r="A22" s="80" t="s">
        <v>19</v>
      </c>
      <c r="B22" s="74"/>
      <c r="D22" s="93">
        <v>7665754</v>
      </c>
      <c r="E22" s="75"/>
      <c r="F22" s="81">
        <v>6473784</v>
      </c>
    </row>
    <row r="23" spans="1:9" ht="23.75" customHeight="1">
      <c r="A23" s="66" t="s">
        <v>20</v>
      </c>
      <c r="B23" s="74"/>
      <c r="D23" s="82">
        <v>0</v>
      </c>
      <c r="E23" s="75"/>
      <c r="F23" s="82">
        <v>303018</v>
      </c>
    </row>
    <row r="24" spans="1:9" ht="23.75" customHeight="1">
      <c r="A24" s="73" t="s">
        <v>21</v>
      </c>
      <c r="B24" s="74"/>
      <c r="D24" s="75">
        <f>SUM(D19:D23)</f>
        <v>261134937</v>
      </c>
      <c r="E24" s="75"/>
      <c r="F24" s="75">
        <f>SUM(F19:F23)</f>
        <v>260196050</v>
      </c>
      <c r="H24" s="102"/>
    </row>
    <row r="25" spans="1:9" ht="23.75" customHeight="1" thickBot="1">
      <c r="A25" s="73" t="s">
        <v>22</v>
      </c>
      <c r="D25" s="83">
        <f>SUM(D24,D17)</f>
        <v>736367995</v>
      </c>
      <c r="E25" s="75"/>
      <c r="F25" s="83">
        <f>SUM(F24,F17)</f>
        <v>751246194</v>
      </c>
    </row>
    <row r="26" spans="1:9" ht="23.75" customHeight="1" thickTop="1"/>
    <row r="27" spans="1:9" ht="23.75" customHeight="1">
      <c r="A27" s="66" t="s">
        <v>23</v>
      </c>
    </row>
    <row r="28" spans="1:9" s="60" customFormat="1" ht="23.75" customHeight="1">
      <c r="A28" s="57" t="s">
        <v>0</v>
      </c>
      <c r="B28" s="58"/>
      <c r="C28" s="59"/>
      <c r="D28" s="59"/>
      <c r="E28" s="59"/>
      <c r="F28" s="59"/>
      <c r="H28" s="94"/>
      <c r="I28" s="94"/>
    </row>
    <row r="29" spans="1:9" s="60" customFormat="1" ht="23.75" customHeight="1">
      <c r="A29" s="84" t="s">
        <v>24</v>
      </c>
      <c r="B29" s="58"/>
      <c r="C29" s="59"/>
      <c r="D29" s="62"/>
      <c r="E29" s="59"/>
      <c r="F29" s="62"/>
      <c r="H29" s="94"/>
      <c r="I29" s="94"/>
    </row>
    <row r="30" spans="1:9" s="60" customFormat="1" ht="23.75" customHeight="1">
      <c r="A30" s="57" t="s">
        <v>121</v>
      </c>
      <c r="B30" s="58"/>
      <c r="C30" s="59"/>
      <c r="D30" s="62"/>
      <c r="E30" s="59"/>
      <c r="F30" s="62"/>
      <c r="H30" s="94"/>
      <c r="I30" s="94"/>
    </row>
    <row r="31" spans="1:9" ht="23.75" customHeight="1">
      <c r="A31" s="58"/>
      <c r="B31" s="58"/>
      <c r="C31" s="59"/>
      <c r="D31" s="59"/>
      <c r="E31" s="59"/>
      <c r="F31" s="63" t="s">
        <v>2</v>
      </c>
    </row>
    <row r="32" spans="1:9" ht="23.75" customHeight="1">
      <c r="A32" s="58"/>
      <c r="B32" s="58"/>
      <c r="C32" s="59"/>
      <c r="D32" s="65" t="s">
        <v>3</v>
      </c>
      <c r="E32" s="65"/>
      <c r="F32" s="65" t="s">
        <v>3</v>
      </c>
    </row>
    <row r="33" spans="1:6" ht="23.75" customHeight="1">
      <c r="B33" s="67" t="s">
        <v>4</v>
      </c>
      <c r="C33" s="68"/>
      <c r="D33" s="69" t="s">
        <v>122</v>
      </c>
      <c r="E33" s="70"/>
      <c r="F33" s="69" t="s">
        <v>123</v>
      </c>
    </row>
    <row r="34" spans="1:6" ht="23.75" customHeight="1">
      <c r="B34" s="67"/>
      <c r="C34" s="68"/>
      <c r="D34" s="71" t="s">
        <v>5</v>
      </c>
      <c r="E34" s="72"/>
      <c r="F34" s="71" t="s">
        <v>6</v>
      </c>
    </row>
    <row r="35" spans="1:6" ht="23.75" customHeight="1">
      <c r="B35" s="67"/>
      <c r="C35" s="68"/>
      <c r="D35" s="71" t="s">
        <v>7</v>
      </c>
      <c r="E35" s="72"/>
      <c r="F35" s="71"/>
    </row>
    <row r="36" spans="1:6" ht="23.75" customHeight="1">
      <c r="A36" s="73" t="s">
        <v>25</v>
      </c>
    </row>
    <row r="37" spans="1:6" ht="23.75" customHeight="1">
      <c r="A37" s="73" t="s">
        <v>26</v>
      </c>
    </row>
    <row r="38" spans="1:6" ht="23.75" customHeight="1">
      <c r="A38" s="78" t="s">
        <v>27</v>
      </c>
      <c r="B38" s="74">
        <v>7</v>
      </c>
      <c r="D38" s="8">
        <v>201387416</v>
      </c>
      <c r="E38" s="65"/>
      <c r="F38" s="65">
        <v>200894744</v>
      </c>
    </row>
    <row r="39" spans="1:6" ht="23.75" customHeight="1">
      <c r="A39" s="78" t="s">
        <v>126</v>
      </c>
      <c r="B39" s="74"/>
      <c r="D39" s="8">
        <v>1556387</v>
      </c>
      <c r="E39" s="65"/>
      <c r="F39" s="93">
        <v>0</v>
      </c>
    </row>
    <row r="40" spans="1:6" ht="23.75" customHeight="1">
      <c r="A40" s="66" t="s">
        <v>127</v>
      </c>
      <c r="B40" s="74"/>
      <c r="D40" s="93">
        <v>8452650</v>
      </c>
      <c r="E40" s="65"/>
      <c r="F40" s="75">
        <v>1075158</v>
      </c>
    </row>
    <row r="41" spans="1:6" ht="23.75" customHeight="1">
      <c r="A41" s="66" t="s">
        <v>28</v>
      </c>
      <c r="B41" s="74"/>
      <c r="D41" s="85">
        <v>4645194</v>
      </c>
      <c r="E41" s="85"/>
      <c r="F41" s="85">
        <v>1673595</v>
      </c>
    </row>
    <row r="42" spans="1:6" ht="23.75" customHeight="1">
      <c r="A42" s="73" t="s">
        <v>29</v>
      </c>
      <c r="B42" s="74"/>
      <c r="D42" s="86">
        <f>SUM(D38:D41)</f>
        <v>216041647</v>
      </c>
      <c r="E42" s="85"/>
      <c r="F42" s="86">
        <f>SUM(F38:F41)</f>
        <v>203643497</v>
      </c>
    </row>
    <row r="43" spans="1:6" ht="23.75" customHeight="1">
      <c r="A43" s="73" t="s">
        <v>30</v>
      </c>
      <c r="B43" s="74"/>
      <c r="D43" s="85"/>
      <c r="E43" s="85"/>
      <c r="F43" s="85"/>
    </row>
    <row r="44" spans="1:6" ht="23.75" customHeight="1">
      <c r="A44" s="66" t="s">
        <v>128</v>
      </c>
      <c r="B44" s="74"/>
      <c r="D44" s="30">
        <v>3008334</v>
      </c>
      <c r="E44" s="85"/>
      <c r="F44" s="85">
        <v>0</v>
      </c>
    </row>
    <row r="45" spans="1:6" ht="23.75" customHeight="1">
      <c r="A45" s="66" t="s">
        <v>31</v>
      </c>
      <c r="B45" s="74">
        <v>8</v>
      </c>
      <c r="D45" s="85">
        <v>40860445</v>
      </c>
      <c r="E45" s="85"/>
      <c r="F45" s="85">
        <v>38895259</v>
      </c>
    </row>
    <row r="46" spans="1:6" ht="23.75" customHeight="1">
      <c r="A46" s="73" t="s">
        <v>32</v>
      </c>
      <c r="B46" s="74"/>
      <c r="D46" s="86">
        <f>SUM(D44:D45)</f>
        <v>43868779</v>
      </c>
      <c r="E46" s="85"/>
      <c r="F46" s="86">
        <f>SUM(F44:F45)</f>
        <v>38895259</v>
      </c>
    </row>
    <row r="47" spans="1:6" ht="23.75" customHeight="1">
      <c r="A47" s="73" t="s">
        <v>33</v>
      </c>
      <c r="D47" s="86">
        <f>SUM(D46,D42)</f>
        <v>259910426</v>
      </c>
      <c r="E47" s="85"/>
      <c r="F47" s="86">
        <f>SUM(F46,F42)</f>
        <v>242538756</v>
      </c>
    </row>
    <row r="48" spans="1:6" ht="23.75" customHeight="1">
      <c r="A48" s="73" t="s">
        <v>34</v>
      </c>
      <c r="D48" s="87"/>
      <c r="E48" s="87"/>
      <c r="F48" s="87"/>
    </row>
    <row r="49" spans="1:6" ht="23.75" customHeight="1">
      <c r="A49" s="66" t="s">
        <v>35</v>
      </c>
      <c r="D49" s="87"/>
      <c r="E49" s="87"/>
      <c r="F49" s="87"/>
    </row>
    <row r="50" spans="1:6" ht="23.75" customHeight="1">
      <c r="A50" s="80" t="s">
        <v>36</v>
      </c>
      <c r="B50" s="74"/>
      <c r="D50" s="87"/>
      <c r="E50" s="87"/>
      <c r="F50" s="87"/>
    </row>
    <row r="51" spans="1:6" ht="23.75" customHeight="1" thickBot="1">
      <c r="A51" s="80" t="s">
        <v>37</v>
      </c>
      <c r="B51" s="74"/>
      <c r="D51" s="88">
        <v>121500000</v>
      </c>
      <c r="E51" s="75"/>
      <c r="F51" s="88">
        <v>121500000</v>
      </c>
    </row>
    <row r="52" spans="1:6" ht="23.75" customHeight="1" thickTop="1">
      <c r="A52" s="80" t="s">
        <v>38</v>
      </c>
      <c r="B52" s="74"/>
      <c r="D52" s="75"/>
      <c r="E52" s="75"/>
      <c r="F52" s="75"/>
    </row>
    <row r="53" spans="1:6" ht="23.75" customHeight="1">
      <c r="A53" s="80" t="s">
        <v>37</v>
      </c>
      <c r="D53" s="75">
        <f>SUM(CE!C18)</f>
        <v>121500000</v>
      </c>
      <c r="E53" s="75"/>
      <c r="F53" s="75">
        <v>121500000</v>
      </c>
    </row>
    <row r="54" spans="1:6" ht="23.75" customHeight="1">
      <c r="A54" s="66" t="s">
        <v>39</v>
      </c>
      <c r="D54" s="75">
        <f>SUM(CE!E18)</f>
        <v>233350000</v>
      </c>
      <c r="E54" s="75"/>
      <c r="F54" s="75">
        <v>233350000</v>
      </c>
    </row>
    <row r="55" spans="1:6" ht="23.75" customHeight="1">
      <c r="A55" s="80" t="s">
        <v>40</v>
      </c>
      <c r="B55" s="74"/>
      <c r="E55" s="75"/>
    </row>
    <row r="56" spans="1:6" ht="23.75" customHeight="1">
      <c r="A56" s="80" t="s">
        <v>41</v>
      </c>
      <c r="B56" s="74"/>
      <c r="D56" s="75">
        <f>SUM(CE!G18)</f>
        <v>12150000</v>
      </c>
      <c r="E56" s="75"/>
      <c r="F56" s="75">
        <f>SUM(CE!G15)</f>
        <v>12150000</v>
      </c>
    </row>
    <row r="57" spans="1:6" ht="23.75" customHeight="1">
      <c r="A57" s="80" t="s">
        <v>42</v>
      </c>
      <c r="D57" s="82">
        <f>SUM(CE!I18)</f>
        <v>109457569</v>
      </c>
      <c r="E57" s="75"/>
      <c r="F57" s="82">
        <f>SUM(CE!I15)</f>
        <v>141707438</v>
      </c>
    </row>
    <row r="58" spans="1:6" ht="23.75" customHeight="1">
      <c r="A58" s="84" t="s">
        <v>43</v>
      </c>
      <c r="D58" s="82">
        <f>SUM(D53:D57)</f>
        <v>476457569</v>
      </c>
      <c r="E58" s="75"/>
      <c r="F58" s="82">
        <f>SUM(F53:F57)</f>
        <v>508707438</v>
      </c>
    </row>
    <row r="59" spans="1:6" ht="23.75" customHeight="1" thickBot="1">
      <c r="A59" s="73" t="s">
        <v>44</v>
      </c>
      <c r="D59" s="88">
        <f>SUM(D58,D47)</f>
        <v>736367995</v>
      </c>
      <c r="E59" s="75"/>
      <c r="F59" s="88">
        <f>SUM(F58,F47)</f>
        <v>751246194</v>
      </c>
    </row>
    <row r="60" spans="1:6" ht="23.75" customHeight="1" thickTop="1">
      <c r="B60" s="89"/>
      <c r="D60" s="75">
        <f>SUM(D59-D25)</f>
        <v>0</v>
      </c>
      <c r="E60" s="90"/>
      <c r="F60" s="75">
        <f>SUM(F59-F25)</f>
        <v>0</v>
      </c>
    </row>
    <row r="61" spans="1:6" ht="23.75" customHeight="1">
      <c r="A61" s="66" t="s">
        <v>23</v>
      </c>
      <c r="B61" s="89"/>
    </row>
    <row r="62" spans="1:6" ht="23.75" customHeight="1">
      <c r="B62" s="89"/>
    </row>
    <row r="63" spans="1:6" ht="23.75" customHeight="1">
      <c r="A63" s="91"/>
      <c r="B63" s="89"/>
    </row>
    <row r="64" spans="1:6" ht="23.75" customHeight="1">
      <c r="B64" s="89"/>
    </row>
    <row r="65" spans="1:2" ht="23.75" customHeight="1">
      <c r="B65" s="66" t="s">
        <v>45</v>
      </c>
    </row>
    <row r="66" spans="1:2" ht="23.75" customHeight="1">
      <c r="A66" s="91"/>
      <c r="B66" s="89"/>
    </row>
  </sheetData>
  <printOptions horizontalCentered="1"/>
  <pageMargins left="0.66" right="0.196850393700787" top="0.78740157480314998" bottom="0.118110236220472" header="0.31496062992126" footer="0.31496062992126"/>
  <pageSetup paperSize="9" scale="82" fitToHeight="6" orientation="portrait" r:id="rId1"/>
  <rowBreaks count="1" manualBreakCount="1">
    <brk id="27" max="6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6"/>
  <sheetViews>
    <sheetView showGridLines="0" view="pageBreakPreview" zoomScale="70" zoomScaleNormal="70" zoomScaleSheetLayoutView="70" workbookViewId="0">
      <selection activeCell="A26" sqref="A26"/>
    </sheetView>
  </sheetViews>
  <sheetFormatPr defaultColWidth="10.6328125" defaultRowHeight="24" customHeight="1"/>
  <cols>
    <col min="1" max="1" width="50.08984375" style="10" customWidth="1"/>
    <col min="2" max="2" width="8.08984375" style="10" customWidth="1"/>
    <col min="3" max="3" width="1.54296875" style="7" customWidth="1"/>
    <col min="4" max="4" width="16.36328125" style="7" customWidth="1"/>
    <col min="5" max="5" width="1.36328125" style="7" customWidth="1"/>
    <col min="6" max="6" width="16.36328125" style="7" customWidth="1"/>
    <col min="7" max="7" width="1.453125" style="7" customWidth="1"/>
    <col min="8" max="8" width="14.08984375" style="7" customWidth="1"/>
    <col min="9" max="16384" width="10.6328125" style="7"/>
  </cols>
  <sheetData>
    <row r="1" spans="1:8" s="24" customFormat="1" ht="24" customHeight="1">
      <c r="D1" s="25"/>
      <c r="E1" s="26"/>
      <c r="F1" s="6" t="s">
        <v>46</v>
      </c>
    </row>
    <row r="2" spans="1:8" s="4" customFormat="1" ht="24" customHeight="1">
      <c r="A2" s="1" t="s">
        <v>0</v>
      </c>
      <c r="B2" s="2"/>
      <c r="C2" s="3"/>
      <c r="D2" s="3"/>
      <c r="E2" s="3"/>
      <c r="F2" s="3"/>
    </row>
    <row r="3" spans="1:8" s="4" customFormat="1" ht="24" customHeight="1">
      <c r="A3" s="18" t="s">
        <v>47</v>
      </c>
      <c r="B3" s="2"/>
      <c r="C3" s="3"/>
      <c r="D3" s="3"/>
      <c r="E3" s="3"/>
      <c r="F3" s="3"/>
    </row>
    <row r="4" spans="1:8" s="4" customFormat="1" ht="24" customHeight="1">
      <c r="A4" s="1" t="s">
        <v>120</v>
      </c>
      <c r="B4" s="2"/>
      <c r="C4" s="3"/>
      <c r="D4" s="3"/>
      <c r="E4" s="3"/>
      <c r="F4" s="3"/>
    </row>
    <row r="5" spans="1:8" s="4" customFormat="1" ht="24" customHeight="1">
      <c r="B5" s="2"/>
      <c r="C5" s="3"/>
      <c r="D5" s="5"/>
      <c r="E5" s="3"/>
      <c r="F5" s="6" t="s">
        <v>2</v>
      </c>
    </row>
    <row r="6" spans="1:8" ht="24" customHeight="1">
      <c r="B6" s="11" t="s">
        <v>4</v>
      </c>
      <c r="C6" s="12"/>
      <c r="D6" s="27">
        <v>2563</v>
      </c>
      <c r="E6" s="28"/>
      <c r="F6" s="27">
        <v>2562</v>
      </c>
    </row>
    <row r="7" spans="1:8" ht="24" customHeight="1">
      <c r="A7" s="13" t="s">
        <v>48</v>
      </c>
      <c r="B7" s="11"/>
      <c r="C7" s="12"/>
      <c r="D7" s="27"/>
      <c r="E7" s="28"/>
      <c r="F7" s="29"/>
    </row>
    <row r="8" spans="1:8" ht="24" customHeight="1">
      <c r="A8" s="13" t="s">
        <v>49</v>
      </c>
    </row>
    <row r="9" spans="1:8" ht="24" customHeight="1">
      <c r="A9" s="17" t="s">
        <v>106</v>
      </c>
      <c r="B9" s="15"/>
      <c r="D9" s="30">
        <v>179182855</v>
      </c>
      <c r="E9" s="30"/>
      <c r="F9" s="30">
        <v>241371767</v>
      </c>
      <c r="G9" s="19"/>
      <c r="H9" s="14"/>
    </row>
    <row r="10" spans="1:8" ht="24" customHeight="1">
      <c r="A10" s="17" t="s">
        <v>50</v>
      </c>
      <c r="B10" s="15"/>
      <c r="D10" s="30"/>
      <c r="E10" s="30"/>
      <c r="F10" s="30"/>
      <c r="G10" s="19"/>
      <c r="H10" s="14"/>
    </row>
    <row r="11" spans="1:8" ht="24" customHeight="1">
      <c r="A11" s="17" t="s">
        <v>51</v>
      </c>
      <c r="B11" s="15"/>
      <c r="D11" s="30">
        <v>659224</v>
      </c>
      <c r="E11" s="30"/>
      <c r="F11" s="30">
        <v>1331685</v>
      </c>
      <c r="G11" s="19"/>
      <c r="H11" s="14"/>
    </row>
    <row r="12" spans="1:8" ht="24" customHeight="1">
      <c r="A12" s="17" t="s">
        <v>52</v>
      </c>
      <c r="B12" s="15"/>
      <c r="D12" s="30">
        <v>890468</v>
      </c>
      <c r="E12" s="30"/>
      <c r="F12" s="30">
        <v>849910</v>
      </c>
      <c r="G12" s="19"/>
      <c r="H12" s="14"/>
    </row>
    <row r="13" spans="1:8" ht="24" customHeight="1">
      <c r="A13" s="13" t="s">
        <v>53</v>
      </c>
      <c r="D13" s="31">
        <f>SUM(D9:D12)</f>
        <v>180732547</v>
      </c>
      <c r="E13" s="30"/>
      <c r="F13" s="31">
        <f>SUM(F9:F12)</f>
        <v>243553362</v>
      </c>
      <c r="G13" s="19"/>
      <c r="H13" s="14"/>
    </row>
    <row r="14" spans="1:8" ht="24" customHeight="1">
      <c r="A14" s="13" t="s">
        <v>54</v>
      </c>
      <c r="D14" s="30"/>
      <c r="E14" s="30"/>
      <c r="F14" s="30"/>
      <c r="G14" s="19"/>
      <c r="H14" s="14"/>
    </row>
    <row r="15" spans="1:8" ht="24" customHeight="1">
      <c r="A15" s="17" t="s">
        <v>55</v>
      </c>
      <c r="D15" s="30">
        <v>142630058</v>
      </c>
      <c r="E15" s="30"/>
      <c r="F15" s="30">
        <v>203732934</v>
      </c>
      <c r="G15" s="19"/>
      <c r="H15" s="14"/>
    </row>
    <row r="16" spans="1:8" ht="24" customHeight="1">
      <c r="A16" s="17" t="s">
        <v>107</v>
      </c>
      <c r="B16" s="15"/>
      <c r="D16" s="30">
        <v>7482889.8099999987</v>
      </c>
      <c r="E16" s="30"/>
      <c r="F16" s="30">
        <v>10872898</v>
      </c>
      <c r="G16" s="19"/>
      <c r="H16" s="14"/>
    </row>
    <row r="17" spans="1:8" ht="24" customHeight="1">
      <c r="A17" s="17" t="s">
        <v>56</v>
      </c>
      <c r="B17" s="15"/>
      <c r="D17" s="30">
        <v>19857155</v>
      </c>
      <c r="E17" s="30"/>
      <c r="F17" s="30">
        <v>24006495</v>
      </c>
      <c r="G17" s="19"/>
      <c r="H17" s="14"/>
    </row>
    <row r="18" spans="1:8" ht="24" customHeight="1">
      <c r="A18" s="13" t="s">
        <v>57</v>
      </c>
      <c r="D18" s="31">
        <f>SUM(D15:D17)</f>
        <v>169970102.81</v>
      </c>
      <c r="E18" s="30"/>
      <c r="F18" s="31">
        <f>SUM(F15:F17)</f>
        <v>238612327</v>
      </c>
      <c r="G18" s="19"/>
      <c r="H18" s="14"/>
    </row>
    <row r="19" spans="1:8" ht="24" customHeight="1">
      <c r="A19" s="18" t="s">
        <v>129</v>
      </c>
      <c r="D19" s="30">
        <f>D13-D18</f>
        <v>10762444.189999998</v>
      </c>
      <c r="E19" s="30"/>
      <c r="F19" s="30">
        <f>F13-F18</f>
        <v>4941035</v>
      </c>
      <c r="G19" s="19"/>
      <c r="H19" s="14"/>
    </row>
    <row r="20" spans="1:8" ht="24" customHeight="1">
      <c r="A20" s="17" t="s">
        <v>130</v>
      </c>
      <c r="D20" s="32">
        <v>-30990</v>
      </c>
      <c r="E20" s="30"/>
      <c r="F20" s="32">
        <v>-59010</v>
      </c>
      <c r="G20" s="19"/>
      <c r="H20" s="14"/>
    </row>
    <row r="21" spans="1:8" ht="24" customHeight="1">
      <c r="A21" s="18" t="s">
        <v>131</v>
      </c>
      <c r="D21" s="30">
        <f>SUM(D19:D20)</f>
        <v>10731454.189999998</v>
      </c>
      <c r="E21" s="30"/>
      <c r="F21" s="30">
        <f>SUM(F19:F20)</f>
        <v>4882025</v>
      </c>
      <c r="G21" s="19"/>
      <c r="H21" s="14"/>
    </row>
    <row r="22" spans="1:8" ht="24" customHeight="1">
      <c r="A22" s="17" t="s">
        <v>110</v>
      </c>
      <c r="B22" s="15">
        <v>9</v>
      </c>
      <c r="D22" s="30">
        <v>-2747443</v>
      </c>
      <c r="E22" s="19"/>
      <c r="F22" s="30">
        <v>-984450</v>
      </c>
      <c r="G22" s="19"/>
      <c r="H22" s="14"/>
    </row>
    <row r="23" spans="1:8" ht="24" customHeight="1">
      <c r="A23" s="13" t="s">
        <v>111</v>
      </c>
      <c r="D23" s="33">
        <f>SUM(D21:D22)</f>
        <v>7984011.1899999976</v>
      </c>
      <c r="E23" s="19"/>
      <c r="F23" s="33">
        <f>SUM(F21:F22)</f>
        <v>3897575</v>
      </c>
      <c r="G23" s="19"/>
      <c r="H23" s="14"/>
    </row>
    <row r="24" spans="1:8" ht="24" customHeight="1">
      <c r="A24" s="13" t="s">
        <v>58</v>
      </c>
      <c r="D24" s="32">
        <v>0</v>
      </c>
      <c r="E24" s="19"/>
      <c r="F24" s="32">
        <v>0</v>
      </c>
      <c r="G24" s="19"/>
      <c r="H24" s="14"/>
    </row>
    <row r="25" spans="1:8" ht="24" customHeight="1" thickBot="1">
      <c r="A25" s="13" t="s">
        <v>59</v>
      </c>
      <c r="D25" s="34">
        <f>SUM(D23:D24)</f>
        <v>7984011.1899999976</v>
      </c>
      <c r="E25" s="19"/>
      <c r="F25" s="34">
        <f>SUM(F23:F24)</f>
        <v>3897575</v>
      </c>
      <c r="G25" s="19"/>
      <c r="H25" s="14"/>
    </row>
    <row r="26" spans="1:8" ht="24" customHeight="1" thickTop="1">
      <c r="D26" s="19"/>
      <c r="E26" s="19"/>
      <c r="F26" s="19"/>
      <c r="G26" s="14"/>
      <c r="H26" s="14"/>
    </row>
    <row r="27" spans="1:8" ht="24" customHeight="1">
      <c r="A27" s="13" t="s">
        <v>60</v>
      </c>
      <c r="B27" s="15">
        <v>10</v>
      </c>
      <c r="G27" s="14"/>
      <c r="H27" s="14"/>
    </row>
    <row r="28" spans="1:8" ht="24" customHeight="1" thickBot="1">
      <c r="A28" s="10" t="s">
        <v>112</v>
      </c>
      <c r="D28" s="35">
        <f>D25/121500000</f>
        <v>6.571202625514401E-2</v>
      </c>
      <c r="E28" s="36"/>
      <c r="F28" s="35">
        <f>F25/121500000</f>
        <v>3.2078806584362143E-2</v>
      </c>
      <c r="G28" s="36"/>
      <c r="H28" s="14"/>
    </row>
    <row r="29" spans="1:8" ht="24" customHeight="1" thickTop="1">
      <c r="D29" s="9"/>
      <c r="E29" s="9"/>
      <c r="F29" s="9"/>
      <c r="H29" s="14"/>
    </row>
    <row r="30" spans="1:8" ht="24" customHeight="1">
      <c r="A30" s="10" t="s">
        <v>23</v>
      </c>
      <c r="B30" s="22"/>
      <c r="D30" s="21"/>
      <c r="E30" s="20"/>
      <c r="F30" s="21"/>
      <c r="H30" s="14"/>
    </row>
    <row r="31" spans="1:8" ht="24" customHeight="1">
      <c r="B31" s="22"/>
      <c r="D31" s="21"/>
      <c r="E31" s="20"/>
      <c r="F31" s="21"/>
      <c r="H31" s="14"/>
    </row>
    <row r="32" spans="1:8" s="24" customFormat="1" ht="24" customHeight="1">
      <c r="D32" s="25"/>
      <c r="E32" s="26"/>
      <c r="F32" s="6" t="s">
        <v>46</v>
      </c>
      <c r="H32" s="14"/>
    </row>
    <row r="33" spans="1:8" s="4" customFormat="1" ht="24" customHeight="1">
      <c r="A33" s="1" t="s">
        <v>0</v>
      </c>
      <c r="B33" s="2"/>
      <c r="C33" s="3"/>
      <c r="D33" s="3"/>
      <c r="E33" s="3"/>
      <c r="F33" s="3"/>
      <c r="H33" s="14"/>
    </row>
    <row r="34" spans="1:8" s="4" customFormat="1" ht="24" customHeight="1">
      <c r="A34" s="18" t="s">
        <v>47</v>
      </c>
      <c r="B34" s="2"/>
      <c r="C34" s="3"/>
      <c r="D34" s="3"/>
      <c r="E34" s="3"/>
      <c r="F34" s="3"/>
      <c r="H34" s="14"/>
    </row>
    <row r="35" spans="1:8" s="4" customFormat="1" ht="24" customHeight="1">
      <c r="A35" s="1" t="s">
        <v>117</v>
      </c>
      <c r="B35" s="2"/>
      <c r="C35" s="3"/>
      <c r="D35" s="3"/>
      <c r="E35" s="3"/>
      <c r="F35" s="3"/>
      <c r="H35" s="14"/>
    </row>
    <row r="36" spans="1:8" s="4" customFormat="1" ht="24" customHeight="1">
      <c r="B36" s="2"/>
      <c r="C36" s="3"/>
      <c r="D36" s="5"/>
      <c r="E36" s="3"/>
      <c r="F36" s="6" t="s">
        <v>2</v>
      </c>
      <c r="H36" s="14"/>
    </row>
    <row r="37" spans="1:8" ht="24" customHeight="1">
      <c r="B37" s="11" t="s">
        <v>4</v>
      </c>
      <c r="C37" s="12"/>
      <c r="D37" s="27">
        <v>2563</v>
      </c>
      <c r="E37" s="28"/>
      <c r="F37" s="27">
        <v>2562</v>
      </c>
      <c r="H37" s="14"/>
    </row>
    <row r="38" spans="1:8" ht="24" customHeight="1">
      <c r="A38" s="13" t="s">
        <v>48</v>
      </c>
      <c r="B38" s="11"/>
      <c r="C38" s="12"/>
      <c r="D38" s="27"/>
      <c r="E38" s="28"/>
      <c r="F38" s="29"/>
      <c r="H38" s="14"/>
    </row>
    <row r="39" spans="1:8" ht="24" customHeight="1">
      <c r="A39" s="13" t="s">
        <v>49</v>
      </c>
      <c r="H39" s="14"/>
    </row>
    <row r="40" spans="1:8" ht="24" customHeight="1">
      <c r="A40" s="17" t="s">
        <v>106</v>
      </c>
      <c r="B40" s="15"/>
      <c r="D40" s="30">
        <v>376793226</v>
      </c>
      <c r="E40" s="30"/>
      <c r="F40" s="30">
        <v>478314656</v>
      </c>
      <c r="H40" s="14"/>
    </row>
    <row r="41" spans="1:8" ht="24" customHeight="1">
      <c r="A41" s="17" t="s">
        <v>50</v>
      </c>
      <c r="B41" s="15"/>
      <c r="D41" s="30"/>
      <c r="E41" s="30"/>
      <c r="F41" s="30"/>
      <c r="H41" s="14"/>
    </row>
    <row r="42" spans="1:8" ht="24" customHeight="1">
      <c r="A42" s="17" t="s">
        <v>51</v>
      </c>
      <c r="B42" s="15"/>
      <c r="D42" s="30">
        <v>1125175</v>
      </c>
      <c r="E42" s="30"/>
      <c r="F42" s="30">
        <v>3491058</v>
      </c>
      <c r="H42" s="14"/>
    </row>
    <row r="43" spans="1:8" ht="24" customHeight="1">
      <c r="A43" s="17" t="s">
        <v>140</v>
      </c>
      <c r="B43" s="15"/>
      <c r="D43" s="30">
        <v>2178911</v>
      </c>
      <c r="E43" s="30"/>
      <c r="F43" s="30">
        <v>0</v>
      </c>
      <c r="H43" s="14"/>
    </row>
    <row r="44" spans="1:8" ht="24" customHeight="1">
      <c r="A44" s="17" t="s">
        <v>52</v>
      </c>
      <c r="B44" s="15"/>
      <c r="D44" s="30">
        <v>1591160</v>
      </c>
      <c r="E44" s="30"/>
      <c r="F44" s="30">
        <v>1951745</v>
      </c>
      <c r="H44" s="14"/>
    </row>
    <row r="45" spans="1:8" ht="24" customHeight="1">
      <c r="A45" s="13" t="s">
        <v>53</v>
      </c>
      <c r="D45" s="31">
        <f>SUM(D40:D44)</f>
        <v>381688472</v>
      </c>
      <c r="E45" s="30"/>
      <c r="F45" s="31">
        <f>SUM(F40:F44)</f>
        <v>483757459</v>
      </c>
      <c r="H45" s="14"/>
    </row>
    <row r="46" spans="1:8" ht="24" customHeight="1">
      <c r="A46" s="13" t="s">
        <v>54</v>
      </c>
      <c r="D46" s="30"/>
      <c r="E46" s="30"/>
      <c r="F46" s="30"/>
      <c r="H46" s="14"/>
    </row>
    <row r="47" spans="1:8" ht="24" customHeight="1">
      <c r="A47" s="17" t="s">
        <v>55</v>
      </c>
      <c r="D47" s="30">
        <v>298236880</v>
      </c>
      <c r="E47" s="30"/>
      <c r="F47" s="30">
        <v>418659538</v>
      </c>
      <c r="H47" s="14"/>
    </row>
    <row r="48" spans="1:8" ht="24" customHeight="1">
      <c r="A48" s="17" t="s">
        <v>107</v>
      </c>
      <c r="B48" s="15"/>
      <c r="D48" s="30">
        <v>14911458</v>
      </c>
      <c r="E48" s="30"/>
      <c r="F48" s="30">
        <v>19503531</v>
      </c>
      <c r="H48" s="14"/>
    </row>
    <row r="49" spans="1:8" ht="24" customHeight="1">
      <c r="A49" s="17" t="s">
        <v>56</v>
      </c>
      <c r="B49" s="15"/>
      <c r="D49" s="30">
        <v>39757075</v>
      </c>
      <c r="E49" s="30"/>
      <c r="F49" s="30">
        <v>43548634</v>
      </c>
      <c r="H49" s="14"/>
    </row>
    <row r="50" spans="1:8" ht="24" customHeight="1">
      <c r="A50" s="13" t="s">
        <v>57</v>
      </c>
      <c r="D50" s="31">
        <f>SUM(D47:D49)</f>
        <v>352905413</v>
      </c>
      <c r="E50" s="30"/>
      <c r="F50" s="31">
        <f>SUM(F47:F49)</f>
        <v>481711703</v>
      </c>
      <c r="H50" s="14"/>
    </row>
    <row r="51" spans="1:8" ht="24" customHeight="1">
      <c r="A51" s="18" t="s">
        <v>129</v>
      </c>
      <c r="D51" s="30">
        <f>SUM(D45-D50)</f>
        <v>28783059</v>
      </c>
      <c r="E51" s="30"/>
      <c r="F51" s="30">
        <f>SUM(F45-F50)</f>
        <v>2045756</v>
      </c>
      <c r="H51" s="14"/>
    </row>
    <row r="52" spans="1:8" ht="24" customHeight="1">
      <c r="A52" s="17" t="s">
        <v>130</v>
      </c>
      <c r="D52" s="32">
        <v>-39895</v>
      </c>
      <c r="E52" s="30"/>
      <c r="F52" s="32">
        <v>-71867</v>
      </c>
      <c r="H52" s="14"/>
    </row>
    <row r="53" spans="1:8" ht="24" customHeight="1">
      <c r="A53" s="18" t="s">
        <v>131</v>
      </c>
      <c r="D53" s="30">
        <f>SUM(D51:D52)</f>
        <v>28743164</v>
      </c>
      <c r="E53" s="30"/>
      <c r="F53" s="30">
        <f>SUM(F51:F52)</f>
        <v>1973889</v>
      </c>
      <c r="H53" s="14"/>
    </row>
    <row r="54" spans="1:8" ht="24" customHeight="1">
      <c r="A54" s="17" t="s">
        <v>110</v>
      </c>
      <c r="B54" s="15">
        <v>9</v>
      </c>
      <c r="D54" s="32">
        <v>-6318033</v>
      </c>
      <c r="E54" s="19"/>
      <c r="F54" s="32">
        <v>-371813</v>
      </c>
      <c r="H54" s="14"/>
    </row>
    <row r="55" spans="1:8" ht="24" customHeight="1">
      <c r="A55" s="13" t="s">
        <v>111</v>
      </c>
      <c r="D55" s="33">
        <f>SUM(D53:D54)</f>
        <v>22425131</v>
      </c>
      <c r="E55" s="19"/>
      <c r="F55" s="33">
        <f>SUM(F53:F54)</f>
        <v>1602076</v>
      </c>
      <c r="H55" s="14"/>
    </row>
    <row r="56" spans="1:8" ht="24" customHeight="1">
      <c r="A56" s="13" t="s">
        <v>58</v>
      </c>
      <c r="D56" s="32">
        <v>0</v>
      </c>
      <c r="E56" s="19"/>
      <c r="F56" s="32">
        <v>0</v>
      </c>
      <c r="H56" s="14"/>
    </row>
    <row r="57" spans="1:8" ht="24" customHeight="1" thickBot="1">
      <c r="A57" s="13" t="s">
        <v>59</v>
      </c>
      <c r="D57" s="34">
        <f>SUM(D55:D56)</f>
        <v>22425131</v>
      </c>
      <c r="E57" s="19"/>
      <c r="F57" s="34">
        <f>SUM(F55:F56)</f>
        <v>1602076</v>
      </c>
      <c r="H57" s="14"/>
    </row>
    <row r="58" spans="1:8" ht="24" customHeight="1" thickTop="1">
      <c r="D58" s="19"/>
      <c r="E58" s="19"/>
      <c r="F58" s="19"/>
      <c r="H58" s="14"/>
    </row>
    <row r="59" spans="1:8" ht="24" customHeight="1">
      <c r="A59" s="13" t="s">
        <v>60</v>
      </c>
      <c r="B59" s="15">
        <v>10</v>
      </c>
      <c r="H59" s="14"/>
    </row>
    <row r="60" spans="1:8" ht="24" customHeight="1" thickBot="1">
      <c r="A60" s="10" t="s">
        <v>112</v>
      </c>
      <c r="D60" s="35">
        <f>D57/121500000</f>
        <v>0.18456897942386832</v>
      </c>
      <c r="E60" s="36"/>
      <c r="F60" s="35">
        <f>F57/121500000</f>
        <v>1.3185810699588477E-2</v>
      </c>
      <c r="H60" s="14"/>
    </row>
    <row r="61" spans="1:8" ht="24" customHeight="1" thickTop="1">
      <c r="D61" s="9"/>
      <c r="E61" s="9"/>
      <c r="F61" s="9"/>
      <c r="H61" s="14"/>
    </row>
    <row r="62" spans="1:8" ht="24" customHeight="1">
      <c r="A62" s="10" t="s">
        <v>23</v>
      </c>
      <c r="B62" s="22"/>
      <c r="D62" s="21"/>
      <c r="E62" s="20"/>
      <c r="F62" s="21"/>
      <c r="H62" s="14"/>
    </row>
    <row r="63" spans="1:8" ht="24" customHeight="1">
      <c r="B63" s="22"/>
      <c r="D63" s="21"/>
      <c r="E63" s="20"/>
      <c r="F63" s="21"/>
      <c r="H63" s="14"/>
    </row>
    <row r="64" spans="1:8" s="4" customFormat="1" ht="24" customHeight="1">
      <c r="B64" s="2"/>
      <c r="C64" s="3"/>
      <c r="D64" s="3"/>
      <c r="E64" s="3"/>
      <c r="F64" s="6" t="s">
        <v>46</v>
      </c>
      <c r="H64" s="14"/>
    </row>
    <row r="65" spans="1:8" s="4" customFormat="1" ht="24" customHeight="1">
      <c r="A65" s="1" t="s">
        <v>0</v>
      </c>
      <c r="B65" s="2"/>
      <c r="C65" s="3"/>
      <c r="D65" s="3"/>
      <c r="E65" s="3"/>
      <c r="F65" s="3"/>
      <c r="H65" s="14"/>
    </row>
    <row r="66" spans="1:8" s="4" customFormat="1" ht="24" customHeight="1">
      <c r="A66" s="18" t="s">
        <v>61</v>
      </c>
      <c r="B66" s="2"/>
      <c r="C66" s="3"/>
      <c r="D66" s="3"/>
      <c r="E66" s="3"/>
      <c r="F66" s="3"/>
      <c r="H66" s="14"/>
    </row>
    <row r="67" spans="1:8" s="4" customFormat="1" ht="24" customHeight="1">
      <c r="A67" s="1" t="s">
        <v>117</v>
      </c>
      <c r="B67" s="2"/>
      <c r="C67" s="3"/>
      <c r="D67" s="3"/>
      <c r="E67" s="3"/>
      <c r="F67" s="3"/>
      <c r="H67" s="14"/>
    </row>
    <row r="68" spans="1:8" s="4" customFormat="1" ht="24" customHeight="1">
      <c r="B68" s="2"/>
      <c r="C68" s="3"/>
      <c r="D68" s="5"/>
      <c r="E68" s="3"/>
      <c r="F68" s="6" t="s">
        <v>2</v>
      </c>
      <c r="H68" s="14"/>
    </row>
    <row r="69" spans="1:8" ht="24" customHeight="1">
      <c r="B69" s="11"/>
      <c r="C69" s="12"/>
      <c r="D69" s="27">
        <v>2563</v>
      </c>
      <c r="E69" s="28"/>
      <c r="F69" s="27">
        <v>2562</v>
      </c>
      <c r="H69" s="14"/>
    </row>
    <row r="70" spans="1:8" ht="24" customHeight="1">
      <c r="A70" s="13" t="s">
        <v>62</v>
      </c>
      <c r="B70" s="37"/>
      <c r="D70" s="8"/>
      <c r="E70" s="8"/>
      <c r="F70" s="8"/>
      <c r="H70" s="14"/>
    </row>
    <row r="71" spans="1:8" ht="24" customHeight="1">
      <c r="A71" s="10" t="s">
        <v>132</v>
      </c>
      <c r="B71" s="37"/>
      <c r="D71" s="19">
        <f>SUM(D53)</f>
        <v>28743164</v>
      </c>
      <c r="E71" s="19"/>
      <c r="F71" s="19">
        <f>SUM(F53)</f>
        <v>1973889</v>
      </c>
      <c r="H71" s="14"/>
    </row>
    <row r="72" spans="1:8" ht="24" customHeight="1">
      <c r="A72" s="10" t="s">
        <v>133</v>
      </c>
      <c r="B72" s="37"/>
      <c r="D72" s="30"/>
      <c r="E72" s="30"/>
      <c r="F72" s="30"/>
      <c r="H72" s="14"/>
    </row>
    <row r="73" spans="1:8" ht="24" customHeight="1">
      <c r="A73" s="10" t="s">
        <v>63</v>
      </c>
      <c r="B73" s="37"/>
      <c r="D73" s="30"/>
      <c r="E73" s="30"/>
      <c r="F73" s="30"/>
      <c r="H73" s="14"/>
    </row>
    <row r="74" spans="1:8" ht="24" customHeight="1">
      <c r="A74" s="17" t="s">
        <v>64</v>
      </c>
      <c r="B74" s="37"/>
      <c r="D74" s="99">
        <v>11283337</v>
      </c>
      <c r="E74" s="30"/>
      <c r="F74" s="19">
        <v>10303089</v>
      </c>
      <c r="H74" s="14"/>
    </row>
    <row r="75" spans="1:8" ht="24" customHeight="1">
      <c r="A75" s="17" t="s">
        <v>65</v>
      </c>
      <c r="B75" s="37"/>
      <c r="D75" s="100">
        <v>-1806839</v>
      </c>
      <c r="E75" s="30"/>
      <c r="F75" s="30">
        <v>-273909</v>
      </c>
      <c r="H75" s="14"/>
    </row>
    <row r="76" spans="1:8" ht="24" customHeight="1">
      <c r="A76" s="17" t="s">
        <v>113</v>
      </c>
      <c r="B76" s="37"/>
      <c r="D76" s="100">
        <v>67600</v>
      </c>
      <c r="E76" s="30"/>
      <c r="F76" s="30">
        <v>583214</v>
      </c>
      <c r="H76" s="14"/>
    </row>
    <row r="77" spans="1:8" ht="24" customHeight="1">
      <c r="A77" s="17" t="s">
        <v>142</v>
      </c>
      <c r="B77" s="37"/>
      <c r="D77" s="100">
        <v>213629</v>
      </c>
      <c r="E77" s="30"/>
      <c r="F77" s="30">
        <v>12227</v>
      </c>
      <c r="H77" s="14"/>
    </row>
    <row r="78" spans="1:8" ht="24" customHeight="1">
      <c r="A78" s="10" t="s">
        <v>66</v>
      </c>
      <c r="B78" s="37"/>
      <c r="D78" s="100">
        <v>3013981</v>
      </c>
      <c r="E78" s="30"/>
      <c r="F78" s="30">
        <v>8969140</v>
      </c>
      <c r="H78" s="14"/>
    </row>
    <row r="79" spans="1:8" ht="24" customHeight="1">
      <c r="A79" s="10" t="s">
        <v>141</v>
      </c>
      <c r="B79" s="37"/>
      <c r="D79" s="100">
        <v>384239</v>
      </c>
      <c r="E79" s="30"/>
      <c r="F79" s="30">
        <v>678367</v>
      </c>
      <c r="H79" s="14"/>
    </row>
    <row r="80" spans="1:8" ht="24" customHeight="1">
      <c r="A80" s="10" t="s">
        <v>67</v>
      </c>
      <c r="B80" s="37"/>
      <c r="D80" s="100">
        <v>-221191</v>
      </c>
      <c r="E80" s="30"/>
      <c r="F80" s="30">
        <v>-477050</v>
      </c>
      <c r="H80" s="14"/>
    </row>
    <row r="81" spans="1:8" ht="24" customHeight="1">
      <c r="A81" s="10" t="s">
        <v>68</v>
      </c>
      <c r="B81" s="37"/>
      <c r="D81" s="101">
        <v>39895</v>
      </c>
      <c r="E81" s="30"/>
      <c r="F81" s="32">
        <v>71867</v>
      </c>
      <c r="H81" s="14"/>
    </row>
    <row r="82" spans="1:8" ht="24" customHeight="1">
      <c r="A82" s="10" t="s">
        <v>134</v>
      </c>
      <c r="B82" s="37"/>
      <c r="D82" s="19"/>
      <c r="E82" s="30"/>
      <c r="F82" s="19"/>
    </row>
    <row r="83" spans="1:8" ht="24" customHeight="1">
      <c r="A83" s="10" t="s">
        <v>69</v>
      </c>
      <c r="B83" s="37"/>
      <c r="D83" s="30">
        <f>SUM(D71:D81)</f>
        <v>41717815</v>
      </c>
      <c r="E83" s="30"/>
      <c r="F83" s="30">
        <f>SUM(F71:F81)</f>
        <v>21840834</v>
      </c>
    </row>
    <row r="84" spans="1:8" ht="24" customHeight="1">
      <c r="A84" s="10" t="s">
        <v>70</v>
      </c>
      <c r="B84" s="37"/>
      <c r="D84" s="30"/>
      <c r="E84" s="30"/>
      <c r="F84" s="30"/>
      <c r="H84" s="14"/>
    </row>
    <row r="85" spans="1:8" ht="24" customHeight="1">
      <c r="A85" s="10" t="s">
        <v>71</v>
      </c>
      <c r="B85" s="37"/>
      <c r="D85" s="30">
        <v>27429622</v>
      </c>
      <c r="E85" s="30"/>
      <c r="F85" s="30">
        <v>53842131</v>
      </c>
      <c r="H85" s="14"/>
    </row>
    <row r="86" spans="1:8" ht="24" customHeight="1">
      <c r="A86" s="10" t="s">
        <v>72</v>
      </c>
      <c r="B86" s="37"/>
      <c r="D86" s="30">
        <v>-16296557</v>
      </c>
      <c r="E86" s="30"/>
      <c r="F86" s="30">
        <v>-5092391</v>
      </c>
      <c r="H86" s="14"/>
    </row>
    <row r="87" spans="1:8" ht="24" customHeight="1">
      <c r="A87" s="17" t="s">
        <v>73</v>
      </c>
      <c r="B87" s="37"/>
      <c r="D87" s="30">
        <v>-5353439</v>
      </c>
      <c r="E87" s="30"/>
      <c r="F87" s="30">
        <v>1287898</v>
      </c>
      <c r="H87" s="14"/>
    </row>
    <row r="88" spans="1:8" ht="24" customHeight="1">
      <c r="A88" s="10" t="s">
        <v>74</v>
      </c>
      <c r="B88" s="37"/>
      <c r="D88" s="30"/>
      <c r="E88" s="30"/>
      <c r="F88" s="30"/>
      <c r="H88" s="14"/>
    </row>
    <row r="89" spans="1:8" ht="24" customHeight="1">
      <c r="A89" s="17" t="s">
        <v>75</v>
      </c>
      <c r="B89" s="37"/>
      <c r="D89" s="30">
        <v>1360936</v>
      </c>
      <c r="E89" s="30"/>
      <c r="F89" s="30">
        <v>-76366473</v>
      </c>
      <c r="H89" s="14"/>
    </row>
    <row r="90" spans="1:8" ht="24" customHeight="1">
      <c r="A90" s="17" t="s">
        <v>76</v>
      </c>
      <c r="B90" s="37"/>
      <c r="D90" s="30">
        <v>2956140</v>
      </c>
      <c r="E90" s="30"/>
      <c r="F90" s="30">
        <f>-5340518+-398154</f>
        <v>-5738672</v>
      </c>
      <c r="H90" s="14"/>
    </row>
    <row r="91" spans="1:8" ht="24" customHeight="1">
      <c r="A91" s="17" t="s">
        <v>135</v>
      </c>
      <c r="B91" s="37"/>
      <c r="D91" s="32">
        <v>-1048795</v>
      </c>
      <c r="E91" s="30"/>
      <c r="F91" s="32">
        <v>-758952</v>
      </c>
      <c r="H91" s="14"/>
    </row>
    <row r="92" spans="1:8" ht="24" customHeight="1">
      <c r="A92" s="17" t="s">
        <v>114</v>
      </c>
      <c r="B92" s="37"/>
      <c r="D92" s="30">
        <f>SUM(D83:E91)</f>
        <v>50765722</v>
      </c>
      <c r="E92" s="30"/>
      <c r="F92" s="30">
        <f>SUM(F83:G91)</f>
        <v>-10985625</v>
      </c>
      <c r="H92" s="14"/>
    </row>
    <row r="93" spans="1:8" ht="24" customHeight="1">
      <c r="A93" s="17" t="s">
        <v>77</v>
      </c>
      <c r="B93" s="37"/>
      <c r="D93" s="19">
        <v>-39895</v>
      </c>
      <c r="E93" s="19"/>
      <c r="F93" s="19">
        <v>-71867</v>
      </c>
      <c r="H93" s="14"/>
    </row>
    <row r="94" spans="1:8" ht="24" customHeight="1">
      <c r="A94" s="17" t="s">
        <v>78</v>
      </c>
      <c r="B94" s="37"/>
      <c r="D94" s="32">
        <v>-132512</v>
      </c>
      <c r="E94" s="30"/>
      <c r="F94" s="32">
        <v>0</v>
      </c>
      <c r="H94" s="14"/>
    </row>
    <row r="95" spans="1:8" ht="24" customHeight="1">
      <c r="A95" s="18" t="s">
        <v>143</v>
      </c>
      <c r="B95" s="37"/>
      <c r="D95" s="32">
        <f>SUM(D92:D94)</f>
        <v>50593315</v>
      </c>
      <c r="E95" s="30"/>
      <c r="F95" s="32">
        <f>SUM(F92:F94)</f>
        <v>-11057492</v>
      </c>
      <c r="H95" s="14"/>
    </row>
    <row r="96" spans="1:8" ht="24" customHeight="1">
      <c r="B96" s="37"/>
      <c r="D96" s="21"/>
      <c r="E96" s="20"/>
      <c r="F96" s="21"/>
      <c r="H96" s="14"/>
    </row>
    <row r="97" spans="1:6" ht="24" customHeight="1">
      <c r="A97" s="16" t="s">
        <v>23</v>
      </c>
      <c r="B97" s="37"/>
    </row>
    <row r="98" spans="1:6" s="24" customFormat="1" ht="24" customHeight="1">
      <c r="D98" s="25"/>
      <c r="E98" s="26"/>
      <c r="F98" s="6" t="s">
        <v>46</v>
      </c>
    </row>
    <row r="99" spans="1:6" s="4" customFormat="1" ht="24" customHeight="1">
      <c r="A99" s="1" t="s">
        <v>0</v>
      </c>
      <c r="B99" s="2"/>
      <c r="C99" s="3"/>
      <c r="D99" s="3"/>
      <c r="E99" s="3"/>
      <c r="F99" s="3"/>
    </row>
    <row r="100" spans="1:6" s="4" customFormat="1" ht="24" customHeight="1">
      <c r="A100" s="18" t="s">
        <v>79</v>
      </c>
      <c r="B100" s="2"/>
      <c r="C100" s="3"/>
      <c r="D100" s="3"/>
      <c r="E100" s="3"/>
      <c r="F100" s="3"/>
    </row>
    <row r="101" spans="1:6" s="4" customFormat="1" ht="24" customHeight="1">
      <c r="A101" s="1" t="s">
        <v>117</v>
      </c>
      <c r="B101" s="2"/>
      <c r="C101" s="3"/>
      <c r="D101" s="3"/>
      <c r="E101" s="3"/>
      <c r="F101" s="3"/>
    </row>
    <row r="102" spans="1:6" s="4" customFormat="1" ht="24" customHeight="1">
      <c r="B102" s="2"/>
      <c r="C102" s="3"/>
      <c r="D102" s="5"/>
      <c r="E102" s="3"/>
      <c r="F102" s="6" t="s">
        <v>2</v>
      </c>
    </row>
    <row r="103" spans="1:6" ht="24" customHeight="1">
      <c r="B103" s="11"/>
      <c r="C103" s="12"/>
      <c r="D103" s="27">
        <v>2563</v>
      </c>
      <c r="E103" s="28"/>
      <c r="F103" s="27">
        <v>2562</v>
      </c>
    </row>
    <row r="104" spans="1:6" ht="24" customHeight="1">
      <c r="A104" s="13" t="s">
        <v>80</v>
      </c>
      <c r="B104" s="37"/>
      <c r="D104" s="21"/>
      <c r="E104" s="20"/>
      <c r="F104" s="21"/>
    </row>
    <row r="105" spans="1:6" ht="24" customHeight="1">
      <c r="A105" s="23" t="s">
        <v>108</v>
      </c>
      <c r="B105" s="37"/>
      <c r="D105" s="19">
        <v>-4352755</v>
      </c>
      <c r="E105" s="19"/>
      <c r="F105" s="19">
        <v>-8746957</v>
      </c>
    </row>
    <row r="106" spans="1:6" ht="24" customHeight="1">
      <c r="A106" s="23" t="s">
        <v>81</v>
      </c>
      <c r="B106" s="37"/>
      <c r="D106" s="19">
        <v>0</v>
      </c>
      <c r="E106" s="19"/>
      <c r="F106" s="19">
        <v>-554400</v>
      </c>
    </row>
    <row r="107" spans="1:6" ht="24" customHeight="1">
      <c r="A107" s="23" t="s">
        <v>82</v>
      </c>
      <c r="B107" s="37"/>
      <c r="D107" s="19">
        <v>49040</v>
      </c>
      <c r="E107" s="19"/>
      <c r="F107" s="19">
        <v>1597860</v>
      </c>
    </row>
    <row r="108" spans="1:6" ht="24" customHeight="1">
      <c r="A108" s="23" t="s">
        <v>136</v>
      </c>
      <c r="B108" s="37"/>
      <c r="D108" s="19">
        <v>394181</v>
      </c>
      <c r="E108" s="19"/>
      <c r="F108" s="19">
        <v>478749</v>
      </c>
    </row>
    <row r="109" spans="1:6" ht="24" customHeight="1">
      <c r="A109" s="13" t="s">
        <v>115</v>
      </c>
      <c r="B109" s="37"/>
      <c r="D109" s="31">
        <f>SUM(D105:D108)</f>
        <v>-3909534</v>
      </c>
      <c r="E109" s="30"/>
      <c r="F109" s="31">
        <f>SUM(F105:F108)</f>
        <v>-7224748</v>
      </c>
    </row>
    <row r="110" spans="1:6" ht="24" customHeight="1">
      <c r="A110" s="13" t="s">
        <v>83</v>
      </c>
      <c r="B110" s="37"/>
      <c r="D110" s="30"/>
      <c r="E110" s="30"/>
      <c r="F110" s="30"/>
    </row>
    <row r="111" spans="1:6" ht="24" customHeight="1">
      <c r="A111" s="10" t="s">
        <v>137</v>
      </c>
      <c r="B111" s="37"/>
      <c r="D111" s="30">
        <v>-2172504</v>
      </c>
      <c r="E111" s="30"/>
      <c r="F111" s="30">
        <v>0</v>
      </c>
    </row>
    <row r="112" spans="1:6" ht="24" customHeight="1">
      <c r="A112" s="10" t="s">
        <v>84</v>
      </c>
      <c r="B112" s="37"/>
      <c r="D112" s="30">
        <v>0</v>
      </c>
      <c r="E112" s="30"/>
      <c r="F112" s="30">
        <v>-1397595</v>
      </c>
    </row>
    <row r="113" spans="1:6" ht="24" customHeight="1">
      <c r="A113" s="10" t="s">
        <v>85</v>
      </c>
      <c r="B113" s="37"/>
      <c r="D113" s="30">
        <v>-54675000</v>
      </c>
      <c r="E113" s="30"/>
      <c r="F113" s="30">
        <v>-54675000</v>
      </c>
    </row>
    <row r="114" spans="1:6" ht="24" customHeight="1">
      <c r="A114" s="13" t="s">
        <v>86</v>
      </c>
      <c r="B114" s="37"/>
      <c r="D114" s="31">
        <f>SUM(D111:D113)</f>
        <v>-56847504</v>
      </c>
      <c r="E114" s="30"/>
      <c r="F114" s="31">
        <f>SUM(F111:F113)</f>
        <v>-56072595</v>
      </c>
    </row>
    <row r="115" spans="1:6" ht="24" customHeight="1">
      <c r="A115" s="13" t="s">
        <v>87</v>
      </c>
      <c r="B115" s="37"/>
      <c r="D115" s="19">
        <f>SUM(D114,D109,D95)</f>
        <v>-10163723</v>
      </c>
      <c r="E115" s="30"/>
      <c r="F115" s="19">
        <f>SUM(F114,F109,F95)</f>
        <v>-74354835</v>
      </c>
    </row>
    <row r="116" spans="1:6" ht="24" customHeight="1">
      <c r="A116" s="17" t="s">
        <v>116</v>
      </c>
      <c r="B116" s="37"/>
      <c r="D116" s="19"/>
      <c r="E116" s="19"/>
      <c r="F116" s="19"/>
    </row>
    <row r="117" spans="1:6" ht="24" customHeight="1">
      <c r="A117" s="17" t="s">
        <v>88</v>
      </c>
      <c r="B117" s="37"/>
      <c r="D117" s="19">
        <v>40941</v>
      </c>
      <c r="E117" s="19"/>
      <c r="F117" s="19">
        <v>-113883</v>
      </c>
    </row>
    <row r="118" spans="1:6" ht="24" customHeight="1">
      <c r="A118" s="18" t="s">
        <v>89</v>
      </c>
      <c r="B118" s="37"/>
      <c r="D118" s="32">
        <v>162744016</v>
      </c>
      <c r="E118" s="30"/>
      <c r="F118" s="32">
        <v>198395426</v>
      </c>
    </row>
    <row r="119" spans="1:6" ht="24" customHeight="1" thickBot="1">
      <c r="A119" s="1" t="s">
        <v>90</v>
      </c>
      <c r="B119" s="37"/>
      <c r="D119" s="34">
        <f>SUM(D115:D118)</f>
        <v>152621234</v>
      </c>
      <c r="E119" s="30"/>
      <c r="F119" s="34">
        <f>SUM(F115:F118)</f>
        <v>123926708</v>
      </c>
    </row>
    <row r="120" spans="1:6" ht="24" customHeight="1" thickTop="1">
      <c r="A120" s="1"/>
      <c r="B120" s="37"/>
      <c r="D120" s="30">
        <f>SUM(D119-BS!D11)</f>
        <v>0</v>
      </c>
      <c r="E120" s="30"/>
      <c r="F120" s="30"/>
    </row>
    <row r="121" spans="1:6" ht="24" customHeight="1">
      <c r="A121" s="18" t="s">
        <v>91</v>
      </c>
      <c r="B121" s="37"/>
      <c r="D121" s="30"/>
      <c r="E121" s="30"/>
      <c r="F121" s="30"/>
    </row>
    <row r="122" spans="1:6" ht="24" customHeight="1">
      <c r="A122" s="17" t="s">
        <v>92</v>
      </c>
      <c r="B122" s="37"/>
      <c r="D122" s="30"/>
      <c r="E122" s="30"/>
      <c r="F122" s="30"/>
    </row>
    <row r="123" spans="1:6" ht="24" customHeight="1">
      <c r="A123" s="17" t="s">
        <v>109</v>
      </c>
      <c r="B123" s="37"/>
      <c r="D123" s="30">
        <v>202943</v>
      </c>
      <c r="E123" s="30"/>
      <c r="F123" s="30">
        <v>-3109579</v>
      </c>
    </row>
    <row r="124" spans="1:6" ht="24" customHeight="1">
      <c r="A124" s="17" t="s">
        <v>144</v>
      </c>
      <c r="B124" s="37"/>
      <c r="D124" s="30">
        <v>3290000</v>
      </c>
      <c r="E124" s="30"/>
      <c r="F124" s="30">
        <v>0</v>
      </c>
    </row>
    <row r="125" spans="1:6" ht="24" customHeight="1">
      <c r="A125" s="1"/>
      <c r="B125" s="37"/>
      <c r="D125" s="30"/>
      <c r="E125" s="30"/>
      <c r="F125" s="19"/>
    </row>
    <row r="126" spans="1:6" ht="24" customHeight="1">
      <c r="A126" s="16" t="s">
        <v>23</v>
      </c>
      <c r="B126" s="37"/>
    </row>
  </sheetData>
  <printOptions horizontalCentered="1"/>
  <pageMargins left="0.9055118110236221" right="0.19685039370078741" top="0.78740157480314965" bottom="0.19685039370078741" header="0.31496062992125984" footer="0.31496062992125984"/>
  <pageSetup paperSize="9" scale="92" orientation="portrait" r:id="rId1"/>
  <rowBreaks count="3" manualBreakCount="3">
    <brk id="31" max="16383" man="1"/>
    <brk id="63" max="16383" man="1"/>
    <brk id="97" max="16383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showGridLines="0" view="pageBreakPreview" zoomScale="85" zoomScaleNormal="85" zoomScaleSheetLayoutView="85" workbookViewId="0">
      <selection activeCell="O7" sqref="O7"/>
    </sheetView>
  </sheetViews>
  <sheetFormatPr defaultColWidth="9.08984375" defaultRowHeight="23"/>
  <cols>
    <col min="1" max="1" width="9.08984375" style="38"/>
    <col min="2" max="2" width="27.453125" style="39" customWidth="1"/>
    <col min="3" max="3" width="17.453125" style="39" customWidth="1"/>
    <col min="4" max="4" width="1.6328125" style="39" customWidth="1"/>
    <col min="5" max="5" width="17.453125" style="39" customWidth="1"/>
    <col min="6" max="6" width="1.6328125" style="39" customWidth="1"/>
    <col min="7" max="7" width="17.453125" style="39" customWidth="1"/>
    <col min="8" max="8" width="1.6328125" style="40" customWidth="1"/>
    <col min="9" max="9" width="17.453125" style="39" customWidth="1"/>
    <col min="10" max="10" width="1.6328125" style="39" customWidth="1"/>
    <col min="11" max="11" width="17.453125" style="39" customWidth="1"/>
    <col min="12" max="12" width="9.6328125" style="39" customWidth="1"/>
    <col min="13" max="13" width="13.54296875" style="39" customWidth="1"/>
    <col min="14" max="16384" width="9.08984375" style="39"/>
  </cols>
  <sheetData>
    <row r="1" spans="1:12">
      <c r="K1" s="41" t="s">
        <v>93</v>
      </c>
      <c r="L1" s="58"/>
    </row>
    <row r="2" spans="1:12">
      <c r="A2" s="103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2">
      <c r="A3" s="104" t="s">
        <v>94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2">
      <c r="A4" s="104" t="s">
        <v>117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2">
      <c r="A5" s="105" t="s">
        <v>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2" s="43" customFormat="1">
      <c r="A6" s="42"/>
      <c r="C6" s="43" t="s">
        <v>138</v>
      </c>
      <c r="G6" s="106" t="s">
        <v>40</v>
      </c>
      <c r="H6" s="106"/>
      <c r="I6" s="106"/>
    </row>
    <row r="7" spans="1:12" s="43" customFormat="1">
      <c r="A7" s="42"/>
      <c r="C7" s="43" t="s">
        <v>95</v>
      </c>
      <c r="E7" s="43" t="s">
        <v>96</v>
      </c>
      <c r="G7" s="44" t="s">
        <v>97</v>
      </c>
      <c r="H7" s="44"/>
    </row>
    <row r="8" spans="1:12" s="43" customFormat="1">
      <c r="A8" s="42"/>
      <c r="C8" s="45" t="s">
        <v>98</v>
      </c>
      <c r="E8" s="45" t="s">
        <v>99</v>
      </c>
      <c r="G8" s="45" t="s">
        <v>100</v>
      </c>
      <c r="H8" s="44"/>
      <c r="I8" s="45" t="s">
        <v>101</v>
      </c>
      <c r="K8" s="45" t="s">
        <v>102</v>
      </c>
    </row>
    <row r="9" spans="1:12" s="43" customFormat="1">
      <c r="A9" s="42"/>
      <c r="C9" s="44"/>
      <c r="E9" s="44"/>
      <c r="G9" s="44"/>
      <c r="H9" s="44"/>
      <c r="I9" s="44"/>
      <c r="K9" s="44"/>
    </row>
    <row r="10" spans="1:12">
      <c r="A10" s="46" t="s">
        <v>104</v>
      </c>
      <c r="C10" s="47">
        <v>121500000</v>
      </c>
      <c r="D10" s="47"/>
      <c r="E10" s="47">
        <v>233350000</v>
      </c>
      <c r="F10" s="47"/>
      <c r="G10" s="47">
        <v>12150000</v>
      </c>
      <c r="H10" s="48"/>
      <c r="I10" s="47">
        <v>166655244</v>
      </c>
      <c r="J10" s="47"/>
      <c r="K10" s="47">
        <f>SUM(C10:I10)</f>
        <v>533655244</v>
      </c>
    </row>
    <row r="11" spans="1:12">
      <c r="A11" s="49" t="s">
        <v>103</v>
      </c>
      <c r="C11" s="50">
        <v>0</v>
      </c>
      <c r="D11" s="48"/>
      <c r="E11" s="50">
        <v>0</v>
      </c>
      <c r="F11" s="48"/>
      <c r="G11" s="50">
        <v>0</v>
      </c>
      <c r="H11" s="48"/>
      <c r="I11" s="48">
        <v>1602076</v>
      </c>
      <c r="J11" s="47"/>
      <c r="K11" s="47">
        <f>SUM(C11:I11)</f>
        <v>1602076</v>
      </c>
    </row>
    <row r="12" spans="1:12">
      <c r="A12" s="51" t="s">
        <v>139</v>
      </c>
      <c r="B12" s="52"/>
      <c r="C12" s="50">
        <v>0</v>
      </c>
      <c r="D12" s="47"/>
      <c r="E12" s="50">
        <v>0</v>
      </c>
      <c r="F12" s="47"/>
      <c r="G12" s="50">
        <v>0</v>
      </c>
      <c r="H12" s="48"/>
      <c r="I12" s="48">
        <v>-54675000</v>
      </c>
      <c r="J12" s="47"/>
      <c r="K12" s="47">
        <f>SUM(C12:I12)</f>
        <v>-54675000</v>
      </c>
    </row>
    <row r="13" spans="1:12" ht="23.5" thickBot="1">
      <c r="A13" s="53" t="s">
        <v>105</v>
      </c>
      <c r="B13" s="52"/>
      <c r="C13" s="54">
        <f>SUM(C10:C12)</f>
        <v>121500000</v>
      </c>
      <c r="D13" s="48"/>
      <c r="E13" s="54">
        <f>SUM(E10:E12)</f>
        <v>233350000</v>
      </c>
      <c r="F13" s="48"/>
      <c r="G13" s="54">
        <f>SUM(G10:G12)</f>
        <v>12150000</v>
      </c>
      <c r="H13" s="48">
        <f>SUM(H10:H12)</f>
        <v>0</v>
      </c>
      <c r="I13" s="54">
        <f>SUM(I10:I12)</f>
        <v>113582320</v>
      </c>
      <c r="J13" s="48"/>
      <c r="K13" s="54">
        <f>SUM(K10:K12)</f>
        <v>480582320</v>
      </c>
    </row>
    <row r="14" spans="1:12" ht="23.5" thickTop="1">
      <c r="A14" s="51"/>
      <c r="B14" s="52"/>
      <c r="C14" s="55"/>
      <c r="D14" s="55"/>
      <c r="E14" s="55"/>
      <c r="F14" s="55"/>
      <c r="G14" s="55"/>
      <c r="H14" s="56"/>
      <c r="I14" s="55"/>
      <c r="J14" s="55"/>
      <c r="K14" s="55"/>
    </row>
    <row r="15" spans="1:12">
      <c r="A15" s="53" t="s">
        <v>118</v>
      </c>
      <c r="B15" s="52"/>
      <c r="C15" s="47">
        <v>121500000</v>
      </c>
      <c r="D15" s="47"/>
      <c r="E15" s="47">
        <v>233350000</v>
      </c>
      <c r="F15" s="47"/>
      <c r="G15" s="47">
        <v>12150000</v>
      </c>
      <c r="H15" s="48"/>
      <c r="I15" s="47">
        <v>141707438</v>
      </c>
      <c r="J15" s="47"/>
      <c r="K15" s="47">
        <f>SUM(C15:I15)</f>
        <v>508707438</v>
      </c>
    </row>
    <row r="16" spans="1:12">
      <c r="A16" s="51" t="s">
        <v>103</v>
      </c>
      <c r="B16" s="52"/>
      <c r="C16" s="50">
        <v>0</v>
      </c>
      <c r="D16" s="48"/>
      <c r="E16" s="50">
        <v>0</v>
      </c>
      <c r="F16" s="48"/>
      <c r="G16" s="50">
        <v>0</v>
      </c>
      <c r="H16" s="48"/>
      <c r="I16" s="48">
        <f>'PL&amp;CF'!D57</f>
        <v>22425131</v>
      </c>
      <c r="J16" s="47"/>
      <c r="K16" s="47">
        <f>SUM(C16:I16)</f>
        <v>22425131</v>
      </c>
    </row>
    <row r="17" spans="1:11">
      <c r="A17" s="51" t="s">
        <v>139</v>
      </c>
      <c r="B17" s="52"/>
      <c r="C17" s="50">
        <v>0</v>
      </c>
      <c r="D17" s="47"/>
      <c r="E17" s="50">
        <v>0</v>
      </c>
      <c r="F17" s="47"/>
      <c r="G17" s="50">
        <v>0</v>
      </c>
      <c r="H17" s="48"/>
      <c r="I17" s="48">
        <v>-54675000</v>
      </c>
      <c r="J17" s="47"/>
      <c r="K17" s="47">
        <f>SUM(C17:I17)</f>
        <v>-54675000</v>
      </c>
    </row>
    <row r="18" spans="1:11" ht="23.5" thickBot="1">
      <c r="A18" s="46" t="s">
        <v>119</v>
      </c>
      <c r="C18" s="54">
        <f>SUM(C15:C17)</f>
        <v>121500000</v>
      </c>
      <c r="D18" s="48"/>
      <c r="E18" s="54">
        <f>SUM(E15:E17)</f>
        <v>233350000</v>
      </c>
      <c r="F18" s="48"/>
      <c r="G18" s="54">
        <f>SUM(G15:G17)</f>
        <v>12150000</v>
      </c>
      <c r="H18" s="48"/>
      <c r="I18" s="54">
        <f>SUM(I15:I17)</f>
        <v>109457569</v>
      </c>
      <c r="J18" s="48"/>
      <c r="K18" s="54">
        <f>SUM(K15:K17)</f>
        <v>476457569</v>
      </c>
    </row>
    <row r="19" spans="1:11" ht="23.5" thickTop="1">
      <c r="A19" s="49"/>
      <c r="C19" s="55"/>
      <c r="D19" s="55"/>
      <c r="E19" s="55"/>
      <c r="F19" s="55"/>
      <c r="G19" s="55"/>
      <c r="H19" s="56"/>
      <c r="I19" s="55"/>
      <c r="J19" s="55"/>
      <c r="K19" s="55"/>
    </row>
    <row r="20" spans="1:11">
      <c r="A20" s="38" t="s">
        <v>23</v>
      </c>
    </row>
  </sheetData>
  <mergeCells count="5">
    <mergeCell ref="A2:K2"/>
    <mergeCell ref="A3:K3"/>
    <mergeCell ref="A4:K4"/>
    <mergeCell ref="A5:K5"/>
    <mergeCell ref="G6:I6"/>
  </mergeCells>
  <printOptions horizontalCentered="1"/>
  <pageMargins left="0.82" right="0.39370078740157483" top="0.9055118110236221" bottom="0.39370078740157483" header="0.31496062992125984" footer="0.31496062992125984"/>
  <pageSetup paperSize="9" scale="70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BS</vt:lpstr>
      <vt:lpstr>PL&amp;CF</vt:lpstr>
      <vt:lpstr>CE</vt:lpstr>
      <vt:lpstr>BS!Print_Area</vt:lpstr>
      <vt:lpstr>CE!Print_Area</vt:lpstr>
      <vt:lpstr>'PL&amp;CF'!Print_Area</vt:lpstr>
    </vt:vector>
  </TitlesOfParts>
  <Company>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Pornpan Klaysukpong</dc:creator>
  <cp:lastModifiedBy>Surawadee Leethaweekul</cp:lastModifiedBy>
  <cp:lastPrinted>2020-07-23T08:38:17Z</cp:lastPrinted>
  <dcterms:created xsi:type="dcterms:W3CDTF">2018-08-10T06:33:19Z</dcterms:created>
  <dcterms:modified xsi:type="dcterms:W3CDTF">2020-08-06T09:01:31Z</dcterms:modified>
</cp:coreProperties>
</file>