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EY 2019-Q3\"/>
    </mc:Choice>
  </mc:AlternateContent>
  <xr:revisionPtr revIDLastSave="0" documentId="8_{75938D14-B7A1-4A34-B524-DB41538E7316}" xr6:coauthVersionLast="41" xr6:coauthVersionMax="41" xr10:uidLastSave="{00000000-0000-0000-0000-000000000000}"/>
  <bookViews>
    <workbookView xWindow="2260" yWindow="0" windowWidth="14540" windowHeight="10200" xr2:uid="{00000000-000D-0000-FFFF-FFFF00000000}"/>
  </bookViews>
  <sheets>
    <sheet name="BS" sheetId="1" r:id="rId1"/>
    <sheet name="PL" sheetId="4" r:id="rId2"/>
    <sheet name="CE" sheetId="2" r:id="rId3"/>
    <sheet name="CF" sheetId="5" r:id="rId4"/>
  </sheets>
  <definedNames>
    <definedName name="_xlnm.Print_Area" localSheetId="0">BS!$A$1:$H$65</definedName>
    <definedName name="_xlnm.Print_Area" localSheetId="2">CE!$A$1:$J$22</definedName>
    <definedName name="_xlnm.Print_Area" localSheetId="3">CF!$A$1:$G$61</definedName>
    <definedName name="_xlnm.Print_Area" localSheetId="1">PL!$A$1:$G$62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5" l="1"/>
  <c r="G57" i="1" l="1"/>
  <c r="G45" i="1"/>
  <c r="E45" i="1"/>
  <c r="G40" i="1"/>
  <c r="G46" i="1" s="1"/>
  <c r="G58" i="1" s="1"/>
  <c r="E40" i="1"/>
  <c r="E46" i="1" s="1"/>
  <c r="G22" i="1"/>
  <c r="E22" i="1"/>
  <c r="G16" i="1"/>
  <c r="E16" i="1"/>
  <c r="G23" i="1" l="1"/>
  <c r="G59" i="1" s="1"/>
  <c r="E23" i="1"/>
  <c r="E13" i="4" l="1"/>
  <c r="G13" i="4"/>
  <c r="E18" i="4"/>
  <c r="G18" i="4"/>
  <c r="E44" i="4"/>
  <c r="G44" i="4"/>
  <c r="E49" i="4"/>
  <c r="G49" i="4"/>
  <c r="G50" i="5"/>
  <c r="E50" i="5"/>
  <c r="G46" i="5"/>
  <c r="E46" i="5"/>
  <c r="G50" i="4" l="1"/>
  <c r="G52" i="4" s="1"/>
  <c r="E19" i="4"/>
  <c r="E21" i="4" s="1"/>
  <c r="E50" i="4"/>
  <c r="E52" i="4" s="1"/>
  <c r="E8" i="5" s="1"/>
  <c r="E20" i="5" s="1"/>
  <c r="E29" i="5" s="1"/>
  <c r="E32" i="5" s="1"/>
  <c r="E51" i="5" s="1"/>
  <c r="E54" i="5" s="1"/>
  <c r="E55" i="5" s="1"/>
  <c r="G19" i="4"/>
  <c r="G21" i="4" s="1"/>
  <c r="G23" i="4" s="1"/>
  <c r="G25" i="4" s="1"/>
  <c r="G28" i="4" s="1"/>
  <c r="G54" i="4"/>
  <c r="G56" i="4" s="1"/>
  <c r="G20" i="5"/>
  <c r="G29" i="5" s="1"/>
  <c r="G32" i="5" s="1"/>
  <c r="G51" i="5" s="1"/>
  <c r="G54" i="5" s="1"/>
  <c r="G59" i="4" l="1"/>
  <c r="H11" i="2"/>
  <c r="E23" i="4"/>
  <c r="E25" i="4" s="1"/>
  <c r="E28" i="4" s="1"/>
  <c r="E54" i="4"/>
  <c r="E56" i="4" s="1"/>
  <c r="E59" i="4" s="1"/>
  <c r="J15" i="2"/>
  <c r="B18" i="2"/>
  <c r="E52" i="1" l="1"/>
  <c r="B19" i="2" s="1"/>
  <c r="J12" i="2"/>
  <c r="J11" i="2"/>
  <c r="J10" i="2"/>
  <c r="J13" i="2" l="1"/>
  <c r="H13" i="2" l="1"/>
  <c r="J17" i="2" l="1"/>
  <c r="B13" i="2"/>
  <c r="D18" i="2" l="1"/>
  <c r="F18" i="2"/>
  <c r="G18" i="2"/>
  <c r="E55" i="1" l="1"/>
  <c r="F19" i="2" s="1"/>
  <c r="E53" i="1"/>
  <c r="D19" i="2" s="1"/>
  <c r="H16" i="2"/>
  <c r="J16" i="2" s="1"/>
  <c r="J18" i="2" s="1"/>
  <c r="F13" i="2"/>
  <c r="D13" i="2"/>
  <c r="H18" i="2" l="1"/>
  <c r="E56" i="1" l="1"/>
  <c r="E57" i="1" s="1"/>
  <c r="H19" i="2" l="1"/>
  <c r="E58" i="1"/>
  <c r="E59" i="1" s="1"/>
  <c r="J19" i="2"/>
</calcChain>
</file>

<file path=xl/sharedStrings.xml><?xml version="1.0" encoding="utf-8"?>
<sst xmlns="http://schemas.openxmlformats.org/spreadsheetml/2006/main" count="202" uniqueCount="140">
  <si>
    <t>Thai Poly Acrylic Public Company Limited</t>
  </si>
  <si>
    <t>(Unit: Baht)</t>
  </si>
  <si>
    <t>Note</t>
  </si>
  <si>
    <t>(Unaudited</t>
  </si>
  <si>
    <t>but reviewed)</t>
  </si>
  <si>
    <t>Assets</t>
  </si>
  <si>
    <t>Current assets</t>
  </si>
  <si>
    <t>Cash and cash equivalents</t>
  </si>
  <si>
    <t>Other current assets</t>
  </si>
  <si>
    <t xml:space="preserve">   Others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</si>
  <si>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</si>
  <si>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</si>
  <si>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</si>
  <si>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</si>
  <si>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</si>
  <si>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</si>
  <si>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</si>
  <si>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</si>
  <si>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</si>
  <si>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</si>
  <si>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</si>
  <si>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</si>
  <si>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</si>
  <si>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</si>
  <si>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</si>
  <si>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</si>
  <si>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</si>
  <si>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</si>
  <si>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</si>
  <si>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</si>
  <si>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</si>
  <si>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</si>
  <si>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</si>
  <si>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</si>
  <si>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</si>
  <si>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</si>
  <si>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</si>
  <si>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Finance cost</t>
  </si>
  <si>
    <t>Earnings per share</t>
  </si>
  <si>
    <t xml:space="preserve">   net cash provided by (paid from) operating activities: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</si>
  <si>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</si>
  <si>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</si>
  <si>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</si>
  <si>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Interest expenses</t>
  </si>
  <si>
    <t xml:space="preserve">   changes in operating assets and liabilities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</si>
  <si>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</si>
  <si>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</si>
  <si>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</si>
  <si>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</si>
  <si>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 xml:space="preserve">   Cash paid for interest expenses</t>
  </si>
  <si>
    <t>Net cash flows used in financing activities</t>
  </si>
  <si>
    <t>Cash and cash equivalents at beginning of period</t>
  </si>
  <si>
    <t>Cash and cash equivalents at end of period</t>
  </si>
  <si>
    <t xml:space="preserve">The accompanying notes are an integral part of the financial statements. </t>
  </si>
  <si>
    <t>(Unaudited but reviewed)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</si>
  <si>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</si>
  <si>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</si>
  <si>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</si>
  <si>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</si>
  <si>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</si>
  <si>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</si>
  <si>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 xml:space="preserve">   Scrap sales</t>
  </si>
  <si>
    <t>Other comprehensive income for the period</t>
  </si>
  <si>
    <t>Total comprehensive income for the period</t>
  </si>
  <si>
    <t>share capital</t>
  </si>
  <si>
    <t>Cash flows from (used in) investing activities</t>
  </si>
  <si>
    <t>Cash flows from (used in) operating activities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</si>
  <si>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</si>
  <si>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</si>
  <si>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</si>
  <si>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</si>
  <si>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</si>
  <si>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</si>
  <si>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Other non-current assets</t>
  </si>
  <si>
    <t>Trade and other payables</t>
  </si>
  <si>
    <t xml:space="preserve">   Trade and other receivables</t>
  </si>
  <si>
    <t xml:space="preserve"> paid-up</t>
  </si>
  <si>
    <t>Supplemental cash flow information:</t>
  </si>
  <si>
    <t>Non-cash transactions</t>
  </si>
  <si>
    <t xml:space="preserve">As at </t>
  </si>
  <si>
    <t>Statement of financial position</t>
  </si>
  <si>
    <t>(Audited)</t>
  </si>
  <si>
    <t>Statement of financial position (continued)</t>
  </si>
  <si>
    <t>Statement of comprehensive income</t>
  </si>
  <si>
    <t xml:space="preserve">   net of current portion</t>
  </si>
  <si>
    <t>Statement of changes in shareholders' equity</t>
  </si>
  <si>
    <t xml:space="preserve">      121,500,000 ordinary shares of Baht 1 each </t>
  </si>
  <si>
    <t xml:space="preserve">      of machinery and equipment</t>
  </si>
  <si>
    <t xml:space="preserve">Current portion of liabilities under </t>
  </si>
  <si>
    <t xml:space="preserve">   finance lease agreements</t>
  </si>
  <si>
    <t>Current investment - fixed deposit</t>
  </si>
  <si>
    <t>Intangible assets - computer software</t>
  </si>
  <si>
    <t xml:space="preserve">   Trade and other payables </t>
  </si>
  <si>
    <t>Dividend paid</t>
  </si>
  <si>
    <t>Acquisitions of computer software</t>
  </si>
  <si>
    <t>Deferred tax assets</t>
  </si>
  <si>
    <t>Cost of sales and services</t>
  </si>
  <si>
    <t xml:space="preserve">   Gains on sales of machinery and equipment</t>
  </si>
  <si>
    <t xml:space="preserve">   Cash paid for corporate income tax</t>
  </si>
  <si>
    <t>Cash received from sales of machinery and equipment</t>
  </si>
  <si>
    <t>Cash flows statement</t>
  </si>
  <si>
    <t>Cash flows statement (continued)</t>
  </si>
  <si>
    <t>Operating assets (increase) decrease</t>
  </si>
  <si>
    <t>Cash flows from (used in) financing activities</t>
  </si>
  <si>
    <t>Balance as at 1 January 2018</t>
  </si>
  <si>
    <t>Balance as at 30 September 2018</t>
  </si>
  <si>
    <t xml:space="preserve">   Reversal of allowance for doubtful accounts</t>
  </si>
  <si>
    <t>Cash flows used in operating activities</t>
  </si>
  <si>
    <t>Payment of liabilities under finance lease agreements</t>
  </si>
  <si>
    <t>Net decrease in cash and cash equivalents</t>
  </si>
  <si>
    <t xml:space="preserve">   Increase (decrease) in accounts payable from purchases</t>
  </si>
  <si>
    <t>Dividend paid (Note 10)</t>
  </si>
  <si>
    <t>For the nine-month period ended 30 September 2019</t>
  </si>
  <si>
    <t>Balance as at 1 January 2019</t>
  </si>
  <si>
    <t>Balance as at 30 September 2019</t>
  </si>
  <si>
    <t>For the three-month period ended 30 September 2019</t>
  </si>
  <si>
    <t>31 December 2018</t>
  </si>
  <si>
    <t>Liabilities under finance lease agreements,</t>
  </si>
  <si>
    <t xml:space="preserve">   Issued and fully paid-up</t>
  </si>
  <si>
    <t>As at 30 September 2019</t>
  </si>
  <si>
    <t>30 September 2019</t>
  </si>
  <si>
    <t xml:space="preserve">Profit (loss) before finance cost and income tax </t>
  </si>
  <si>
    <t xml:space="preserve">Profit (loss) before income tax </t>
  </si>
  <si>
    <t>Profit (loss) for the period</t>
  </si>
  <si>
    <t>Selling expenses and distribution</t>
  </si>
  <si>
    <t>Sales and services</t>
  </si>
  <si>
    <t>Income tax benefits (expenses)</t>
  </si>
  <si>
    <t>Sales and service</t>
  </si>
  <si>
    <t xml:space="preserve">Profit (loss) from operating activities before  </t>
  </si>
  <si>
    <t>Unrealised exchange loss for cash and cash equivalents</t>
  </si>
  <si>
    <t xml:space="preserve">   Reduce cost of inventory to net realisable value </t>
  </si>
  <si>
    <t>Net cash flows from (used in) operating activities</t>
  </si>
  <si>
    <t>Net cash flows used in investing activities</t>
  </si>
  <si>
    <t>Basic earnings (loss) per share</t>
  </si>
  <si>
    <t>Profit (loss) before tax</t>
  </si>
  <si>
    <t xml:space="preserve">Adjustments to reconcile profit (loss) before tax to </t>
  </si>
  <si>
    <t xml:space="preserve">   Unrealised loss (gain) on foreign exchange</t>
  </si>
  <si>
    <t xml:space="preserve">   Payments of long-term employee benefits</t>
  </si>
  <si>
    <t>Cash received from interest</t>
  </si>
  <si>
    <t>Improvements of plant and acquisitions of machinery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</si>
</sst>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117">
    <xf numFmtId="0" fontId="0" fillId="0" borderId="0" xfId="0"/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2" applyNumberFormat="1" applyFont="1" applyAlignment="1"/>
    <xf numFmtId="37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2" fillId="0" borderId="0" xfId="2" applyNumberFormat="1" applyFont="1" applyAlignment="1"/>
    <xf numFmtId="41" fontId="3" fillId="0" borderId="0" xfId="2" applyNumberFormat="1" applyFont="1" applyAlignment="1">
      <alignment horizontal="center"/>
    </xf>
    <xf numFmtId="41" fontId="3" fillId="0" borderId="0" xfId="2" applyNumberFormat="1" applyFont="1" applyBorder="1" applyAlignment="1">
      <alignment horizontal="center"/>
    </xf>
    <xf numFmtId="0" fontId="3" fillId="0" borderId="0" xfId="2" applyNumberFormat="1" applyFont="1" applyAlignment="1"/>
    <xf numFmtId="41" fontId="3" fillId="0" borderId="3" xfId="2" applyNumberFormat="1" applyFont="1" applyBorder="1" applyAlignment="1">
      <alignment horizontal="center"/>
    </xf>
    <xf numFmtId="41" fontId="3" fillId="0" borderId="0" xfId="2" applyNumberFormat="1" applyFont="1" applyAlignment="1"/>
    <xf numFmtId="0" fontId="5" fillId="0" borderId="0" xfId="3" applyNumberFormat="1" applyFont="1" applyAlignment="1">
      <alignment horizontal="center"/>
    </xf>
    <xf numFmtId="41" fontId="3" fillId="0" borderId="0" xfId="3" applyNumberFormat="1" applyFont="1" applyBorder="1" applyAlignment="1">
      <alignment horizontal="right"/>
    </xf>
    <xf numFmtId="37" fontId="2" fillId="0" borderId="0" xfId="3" applyNumberFormat="1" applyFont="1" applyAlignment="1"/>
    <xf numFmtId="37" fontId="3" fillId="0" borderId="0" xfId="3" applyNumberFormat="1" applyFont="1" applyAlignment="1"/>
    <xf numFmtId="41" fontId="3" fillId="0" borderId="0" xfId="3" applyNumberFormat="1" applyFont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4" xfId="0" applyNumberFormat="1" applyFont="1" applyFill="1" applyBorder="1" applyAlignment="1"/>
    <xf numFmtId="0" fontId="3" fillId="0" borderId="0" xfId="2" applyFont="1" applyAlignment="1"/>
    <xf numFmtId="164" fontId="3" fillId="0" borderId="0" xfId="0" quotePrefix="1" applyNumberFormat="1" applyFont="1" applyFill="1" applyAlignment="1"/>
    <xf numFmtId="164" fontId="5" fillId="0" borderId="0" xfId="0" applyNumberFormat="1" applyFont="1" applyFill="1" applyBorder="1" applyAlignment="1"/>
    <xf numFmtId="15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37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1" fontId="3" fillId="0" borderId="0" xfId="2" quotePrefix="1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39" fontId="3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center"/>
    </xf>
    <xf numFmtId="39" fontId="3" fillId="0" borderId="0" xfId="0" applyNumberFormat="1" applyFont="1" applyFill="1" applyAlignment="1"/>
    <xf numFmtId="0" fontId="3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164" fontId="3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0" xfId="2" applyFont="1" applyBorder="1" applyAlignment="1"/>
    <xf numFmtId="164" fontId="3" fillId="0" borderId="1" xfId="2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quotePrefix="1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39" fontId="2" fillId="0" borderId="0" xfId="0" applyNumberFormat="1" applyFont="1" applyAlignment="1" applyProtection="1">
      <alignment horizontal="left" vertical="center"/>
    </xf>
    <xf numFmtId="39" fontId="4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 applyProtection="1">
      <alignment horizontal="center" vertical="center"/>
    </xf>
    <xf numFmtId="39" fontId="3" fillId="0" borderId="0" xfId="0" applyNumberFormat="1" applyFont="1" applyAlignment="1">
      <alignment vertical="center"/>
    </xf>
    <xf numFmtId="0" fontId="3" fillId="0" borderId="0" xfId="1" quotePrefix="1" applyNumberFormat="1" applyFont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3" fillId="2" borderId="0" xfId="0" quotePrefix="1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NumberFormat="1" applyFont="1" applyFill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4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left" vertical="center"/>
    </xf>
    <xf numFmtId="0" fontId="3" fillId="0" borderId="0" xfId="0" quotePrefix="1" applyNumberFormat="1" applyFont="1" applyFill="1" applyAlignment="1"/>
    <xf numFmtId="37" fontId="2" fillId="0" borderId="0" xfId="2" applyNumberFormat="1" applyFont="1" applyAlignment="1">
      <alignment horizontal="left"/>
    </xf>
    <xf numFmtId="38" fontId="3" fillId="0" borderId="0" xfId="2" applyNumberFormat="1" applyFont="1" applyAlignment="1">
      <alignment horizontal="right"/>
    </xf>
    <xf numFmtId="164" fontId="3" fillId="0" borderId="1" xfId="2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3 2 2 2" xfId="4" xr:uid="{C8E963E1-8784-435E-9A2E-D690CD1F33B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Normal="100" zoomScaleSheetLayoutView="100" workbookViewId="0">
      <selection activeCell="A4" sqref="A4"/>
    </sheetView>
  </sheetViews>
  <sheetFormatPr defaultColWidth="10.7265625" defaultRowHeight="24" customHeight="1"/>
  <cols>
    <col min="1" max="1" width="48" style="7" customWidth="1"/>
    <col min="2" max="2" width="1.26953125" style="2" customWidth="1"/>
    <col min="3" max="3" width="6.81640625" style="13" customWidth="1"/>
    <col min="4" max="4" width="1.453125" style="2" customWidth="1"/>
    <col min="5" max="5" width="18.7265625" style="2" customWidth="1"/>
    <col min="6" max="6" width="1.453125" style="2" customWidth="1"/>
    <col min="7" max="7" width="18.7265625" style="2" customWidth="1"/>
    <col min="8" max="8" width="0.54296875" style="2" customWidth="1"/>
    <col min="9" max="16384" width="10.7265625" style="2"/>
  </cols>
  <sheetData>
    <row r="1" spans="1:7" ht="24" customHeight="1">
      <c r="A1" s="3" t="s">
        <v>0</v>
      </c>
      <c r="B1" s="40"/>
    </row>
    <row r="2" spans="1:7" ht="24" customHeight="1">
      <c r="A2" s="3" t="s">
        <v>80</v>
      </c>
    </row>
    <row r="3" spans="1:7" ht="24" customHeight="1">
      <c r="A3" s="3" t="s">
        <v>119</v>
      </c>
      <c r="B3" s="5"/>
      <c r="C3" s="4"/>
      <c r="D3" s="5"/>
      <c r="E3" s="5"/>
      <c r="F3" s="5"/>
      <c r="G3" s="5"/>
    </row>
    <row r="4" spans="1:7" ht="24" customHeight="1">
      <c r="A4" s="1"/>
      <c r="B4" s="5"/>
      <c r="C4" s="4"/>
      <c r="D4" s="5"/>
      <c r="E4" s="5"/>
      <c r="F4" s="5"/>
      <c r="G4" s="6" t="s">
        <v>1</v>
      </c>
    </row>
    <row r="5" spans="1:7" ht="24" customHeight="1">
      <c r="A5" s="1"/>
      <c r="B5" s="5"/>
      <c r="C5" s="4"/>
      <c r="D5" s="5"/>
      <c r="E5" s="11" t="s">
        <v>79</v>
      </c>
      <c r="F5" s="11"/>
      <c r="G5" s="11" t="s">
        <v>79</v>
      </c>
    </row>
    <row r="6" spans="1:7" ht="24" customHeight="1">
      <c r="C6" s="47" t="s">
        <v>2</v>
      </c>
      <c r="E6" s="42" t="s">
        <v>120</v>
      </c>
      <c r="F6" s="8"/>
      <c r="G6" s="43" t="s">
        <v>116</v>
      </c>
    </row>
    <row r="7" spans="1:7" ht="24" customHeight="1">
      <c r="A7" s="48"/>
      <c r="B7" s="49"/>
      <c r="C7" s="48"/>
      <c r="D7" s="50"/>
      <c r="E7" s="44" t="s">
        <v>3</v>
      </c>
      <c r="F7" s="44"/>
      <c r="G7" s="45" t="s">
        <v>81</v>
      </c>
    </row>
    <row r="8" spans="1:7" ht="24" customHeight="1">
      <c r="A8" s="48"/>
      <c r="B8" s="49"/>
      <c r="C8" s="48"/>
      <c r="D8" s="50"/>
      <c r="E8" s="44" t="s">
        <v>4</v>
      </c>
      <c r="F8" s="44"/>
      <c r="G8" s="45"/>
    </row>
    <row r="9" spans="1:7" ht="24" customHeight="1">
      <c r="A9" s="3" t="s">
        <v>5</v>
      </c>
      <c r="C9" s="10"/>
    </row>
    <row r="10" spans="1:7" ht="24" customHeight="1">
      <c r="A10" s="3" t="s">
        <v>6</v>
      </c>
      <c r="C10" s="10"/>
      <c r="E10" s="32"/>
      <c r="F10" s="32"/>
      <c r="G10" s="32"/>
    </row>
    <row r="11" spans="1:7" ht="24" customHeight="1">
      <c r="A11" s="9" t="s">
        <v>7</v>
      </c>
      <c r="B11" s="40"/>
      <c r="C11" s="10"/>
      <c r="E11" s="32">
        <v>156024219</v>
      </c>
      <c r="F11" s="32"/>
      <c r="G11" s="32">
        <v>198395426</v>
      </c>
    </row>
    <row r="12" spans="1:7" ht="24" customHeight="1">
      <c r="A12" s="9" t="s">
        <v>90</v>
      </c>
      <c r="B12" s="40"/>
      <c r="C12" s="10"/>
      <c r="E12" s="32">
        <v>1152032</v>
      </c>
      <c r="F12" s="32"/>
      <c r="G12" s="32">
        <v>1152032</v>
      </c>
    </row>
    <row r="13" spans="1:7" ht="24" customHeight="1">
      <c r="A13" s="9" t="s">
        <v>69</v>
      </c>
      <c r="C13" s="10">
        <v>3</v>
      </c>
      <c r="D13" s="41"/>
      <c r="E13" s="33">
        <v>209926308</v>
      </c>
      <c r="F13" s="34"/>
      <c r="G13" s="33">
        <v>285787188</v>
      </c>
    </row>
    <row r="14" spans="1:7" ht="24" customHeight="1">
      <c r="A14" s="9" t="s">
        <v>70</v>
      </c>
      <c r="B14" s="40"/>
      <c r="C14" s="10">
        <v>4</v>
      </c>
      <c r="E14" s="32">
        <v>112763707</v>
      </c>
      <c r="F14" s="32"/>
      <c r="G14" s="32">
        <v>114782979</v>
      </c>
    </row>
    <row r="15" spans="1:7" ht="24" customHeight="1">
      <c r="A15" s="9" t="s">
        <v>8</v>
      </c>
      <c r="C15" s="10"/>
      <c r="E15" s="35">
        <v>9134351</v>
      </c>
      <c r="F15" s="33"/>
      <c r="G15" s="35">
        <v>11304004</v>
      </c>
    </row>
    <row r="16" spans="1:7" ht="24" customHeight="1">
      <c r="A16" s="3" t="s">
        <v>71</v>
      </c>
      <c r="C16" s="10"/>
      <c r="E16" s="36">
        <f>SUM(E11:E15)</f>
        <v>489000617</v>
      </c>
      <c r="F16" s="32"/>
      <c r="G16" s="36">
        <f>SUM(G11:G15)</f>
        <v>611421629</v>
      </c>
    </row>
    <row r="17" spans="1:7" ht="24" customHeight="1">
      <c r="A17" s="3" t="s">
        <v>10</v>
      </c>
      <c r="C17" s="10"/>
      <c r="E17" s="32"/>
      <c r="F17" s="32"/>
      <c r="G17" s="32"/>
    </row>
    <row r="18" spans="1:7" ht="24" customHeight="1">
      <c r="A18" s="9" t="s">
        <v>72</v>
      </c>
      <c r="C18" s="10">
        <v>5</v>
      </c>
      <c r="E18" s="32">
        <v>257154009</v>
      </c>
      <c r="F18" s="32"/>
      <c r="G18" s="32">
        <v>265180506</v>
      </c>
    </row>
    <row r="19" spans="1:7" ht="24" customHeight="1">
      <c r="A19" s="9" t="s">
        <v>91</v>
      </c>
      <c r="C19" s="10"/>
      <c r="E19" s="32">
        <v>1039549</v>
      </c>
      <c r="F19" s="32"/>
      <c r="G19" s="32">
        <v>747868</v>
      </c>
    </row>
    <row r="20" spans="1:7" ht="24" customHeight="1">
      <c r="A20" s="9" t="s">
        <v>95</v>
      </c>
      <c r="C20" s="10"/>
      <c r="E20" s="32">
        <v>8283644</v>
      </c>
      <c r="F20" s="32"/>
      <c r="G20" s="32">
        <v>11891751</v>
      </c>
    </row>
    <row r="21" spans="1:7" ht="24" customHeight="1">
      <c r="A21" s="9" t="s">
        <v>73</v>
      </c>
      <c r="C21" s="10"/>
      <c r="E21" s="35">
        <v>303018</v>
      </c>
      <c r="F21" s="32"/>
      <c r="G21" s="35">
        <v>303018</v>
      </c>
    </row>
    <row r="22" spans="1:7" ht="24" customHeight="1">
      <c r="A22" s="3" t="s">
        <v>11</v>
      </c>
      <c r="C22" s="10"/>
      <c r="E22" s="35">
        <f>SUM(E18:E21)</f>
        <v>266780220</v>
      </c>
      <c r="F22" s="32"/>
      <c r="G22" s="35">
        <f>SUM(G18:G21)</f>
        <v>278123143</v>
      </c>
    </row>
    <row r="23" spans="1:7" ht="24" customHeight="1" thickBot="1">
      <c r="A23" s="3" t="s">
        <v>12</v>
      </c>
      <c r="E23" s="37">
        <f>SUM(E22,E16)</f>
        <v>755780837</v>
      </c>
      <c r="F23" s="33"/>
      <c r="G23" s="37">
        <f>SUM(G22,G16)</f>
        <v>889544772</v>
      </c>
    </row>
    <row r="24" spans="1:7" ht="24" customHeight="1" thickTop="1">
      <c r="E24" s="15"/>
      <c r="F24" s="15"/>
      <c r="G24" s="15"/>
    </row>
    <row r="25" spans="1:7" ht="24" customHeight="1">
      <c r="A25" s="113" t="s">
        <v>13</v>
      </c>
      <c r="B25" s="40"/>
      <c r="E25" s="15"/>
      <c r="F25" s="15"/>
      <c r="G25" s="15"/>
    </row>
    <row r="26" spans="1:7" ht="22.5" customHeight="1">
      <c r="A26" s="3" t="s">
        <v>0</v>
      </c>
      <c r="B26" s="40"/>
    </row>
    <row r="27" spans="1:7" ht="22" customHeight="1">
      <c r="A27" s="3" t="s">
        <v>82</v>
      </c>
      <c r="D27" s="14"/>
      <c r="E27" s="14"/>
      <c r="F27" s="14"/>
      <c r="G27" s="14"/>
    </row>
    <row r="28" spans="1:7" ht="22" customHeight="1">
      <c r="A28" s="3" t="s">
        <v>119</v>
      </c>
      <c r="B28" s="5"/>
      <c r="C28" s="4"/>
      <c r="D28" s="5"/>
      <c r="E28" s="5"/>
      <c r="F28" s="5"/>
      <c r="G28" s="5"/>
    </row>
    <row r="29" spans="1:7" ht="22" customHeight="1">
      <c r="A29" s="1"/>
      <c r="B29" s="5"/>
      <c r="C29" s="4"/>
      <c r="D29" s="5"/>
      <c r="E29" s="5"/>
      <c r="F29" s="5"/>
      <c r="G29" s="6" t="s">
        <v>1</v>
      </c>
    </row>
    <row r="30" spans="1:7" ht="22" customHeight="1">
      <c r="A30" s="1"/>
      <c r="B30" s="5"/>
      <c r="C30" s="4"/>
      <c r="D30" s="5"/>
      <c r="E30" s="11" t="s">
        <v>79</v>
      </c>
      <c r="F30" s="11"/>
      <c r="G30" s="11" t="s">
        <v>79</v>
      </c>
    </row>
    <row r="31" spans="1:7" ht="22" customHeight="1">
      <c r="C31" s="47" t="s">
        <v>2</v>
      </c>
      <c r="E31" s="42" t="s">
        <v>120</v>
      </c>
      <c r="F31" s="8"/>
      <c r="G31" s="43" t="s">
        <v>116</v>
      </c>
    </row>
    <row r="32" spans="1:7" ht="22" customHeight="1">
      <c r="A32" s="48"/>
      <c r="B32" s="49"/>
      <c r="C32" s="48"/>
      <c r="D32" s="50"/>
      <c r="E32" s="44" t="s">
        <v>3</v>
      </c>
      <c r="F32" s="44"/>
      <c r="G32" s="45" t="s">
        <v>81</v>
      </c>
    </row>
    <row r="33" spans="1:7" ht="22" customHeight="1">
      <c r="A33" s="48"/>
      <c r="B33" s="49"/>
      <c r="C33" s="48"/>
      <c r="D33" s="50"/>
      <c r="E33" s="44" t="s">
        <v>4</v>
      </c>
      <c r="F33" s="44"/>
      <c r="G33" s="45"/>
    </row>
    <row r="34" spans="1:7" ht="22" customHeight="1">
      <c r="A34" s="3" t="s">
        <v>14</v>
      </c>
      <c r="C34" s="10"/>
      <c r="D34" s="14"/>
      <c r="E34" s="14"/>
      <c r="F34" s="14"/>
      <c r="G34" s="14"/>
    </row>
    <row r="35" spans="1:7" ht="22" customHeight="1">
      <c r="A35" s="3" t="s">
        <v>15</v>
      </c>
      <c r="C35" s="10"/>
    </row>
    <row r="36" spans="1:7" ht="22" customHeight="1">
      <c r="A36" s="9" t="s">
        <v>74</v>
      </c>
      <c r="C36" s="10">
        <v>6</v>
      </c>
      <c r="E36" s="2">
        <v>222532889</v>
      </c>
      <c r="G36" s="2">
        <v>321169549</v>
      </c>
    </row>
    <row r="37" spans="1:7" ht="22" customHeight="1">
      <c r="A37" s="9" t="s">
        <v>88</v>
      </c>
      <c r="C37" s="10"/>
    </row>
    <row r="38" spans="1:7" ht="22" customHeight="1">
      <c r="A38" s="9" t="s">
        <v>89</v>
      </c>
      <c r="C38" s="10"/>
      <c r="E38" s="33">
        <v>0</v>
      </c>
      <c r="G38" s="2">
        <v>524832</v>
      </c>
    </row>
    <row r="39" spans="1:7" ht="22" customHeight="1">
      <c r="A39" s="9" t="s">
        <v>16</v>
      </c>
      <c r="C39" s="10"/>
      <c r="E39" s="2">
        <v>3897735</v>
      </c>
      <c r="F39" s="32"/>
      <c r="G39" s="32">
        <v>7075989</v>
      </c>
    </row>
    <row r="40" spans="1:7" ht="22" customHeight="1">
      <c r="A40" s="3" t="s">
        <v>17</v>
      </c>
      <c r="C40" s="10"/>
      <c r="E40" s="36">
        <f>SUM(E36:E39)</f>
        <v>226430624</v>
      </c>
      <c r="F40" s="33"/>
      <c r="G40" s="36">
        <f>SUM(G36:G39)</f>
        <v>328770370</v>
      </c>
    </row>
    <row r="41" spans="1:7" ht="22" customHeight="1">
      <c r="A41" s="3" t="s">
        <v>18</v>
      </c>
      <c r="C41" s="10"/>
      <c r="E41" s="33"/>
      <c r="F41" s="33"/>
      <c r="G41" s="33"/>
    </row>
    <row r="42" spans="1:7" ht="22" customHeight="1">
      <c r="A42" s="9" t="s">
        <v>117</v>
      </c>
      <c r="C42" s="10"/>
      <c r="E42" s="33"/>
      <c r="F42" s="33"/>
      <c r="G42" s="33"/>
    </row>
    <row r="43" spans="1:7" ht="22" customHeight="1">
      <c r="A43" s="9" t="s">
        <v>84</v>
      </c>
      <c r="C43" s="10"/>
      <c r="E43" s="33">
        <v>0</v>
      </c>
      <c r="F43" s="33"/>
      <c r="G43" s="33">
        <v>872763</v>
      </c>
    </row>
    <row r="44" spans="1:7" ht="22" customHeight="1">
      <c r="A44" s="9" t="s">
        <v>19</v>
      </c>
      <c r="C44" s="10">
        <v>7</v>
      </c>
      <c r="E44" s="33">
        <v>35764957</v>
      </c>
      <c r="F44" s="33"/>
      <c r="G44" s="33">
        <v>26246395</v>
      </c>
    </row>
    <row r="45" spans="1:7" ht="22" customHeight="1">
      <c r="A45" s="3" t="s">
        <v>20</v>
      </c>
      <c r="C45" s="10"/>
      <c r="E45" s="36">
        <f>SUM(E43:E44)</f>
        <v>35764957</v>
      </c>
      <c r="F45" s="33"/>
      <c r="G45" s="36">
        <f>SUM(G43:G44)</f>
        <v>27119158</v>
      </c>
    </row>
    <row r="46" spans="1:7" ht="22" customHeight="1">
      <c r="A46" s="3" t="s">
        <v>21</v>
      </c>
      <c r="E46" s="36">
        <f>SUM(E45,E40)</f>
        <v>262195581</v>
      </c>
      <c r="F46" s="33"/>
      <c r="G46" s="36">
        <f>SUM(G45,G40)</f>
        <v>355889528</v>
      </c>
    </row>
    <row r="47" spans="1:7" ht="22" customHeight="1">
      <c r="A47" s="3" t="s">
        <v>22</v>
      </c>
    </row>
    <row r="48" spans="1:7" ht="22" customHeight="1">
      <c r="A48" s="9" t="s">
        <v>23</v>
      </c>
    </row>
    <row r="49" spans="1:7" ht="22" customHeight="1">
      <c r="A49" s="9" t="s">
        <v>24</v>
      </c>
      <c r="B49" s="40"/>
      <c r="C49" s="10"/>
    </row>
    <row r="50" spans="1:7" ht="22" customHeight="1" thickBot="1">
      <c r="A50" s="9" t="s">
        <v>86</v>
      </c>
      <c r="C50" s="10"/>
      <c r="E50" s="38">
        <v>121500000</v>
      </c>
      <c r="F50" s="33"/>
      <c r="G50" s="38">
        <v>121500000</v>
      </c>
    </row>
    <row r="51" spans="1:7" ht="22" customHeight="1" thickTop="1">
      <c r="A51" s="9" t="s">
        <v>118</v>
      </c>
      <c r="B51" s="40"/>
      <c r="C51" s="10"/>
      <c r="E51" s="33"/>
      <c r="F51" s="33"/>
      <c r="G51" s="33"/>
    </row>
    <row r="52" spans="1:7" ht="22" customHeight="1">
      <c r="A52" s="9" t="s">
        <v>86</v>
      </c>
      <c r="E52" s="33">
        <f>SUM(CE!B18)</f>
        <v>121500000</v>
      </c>
      <c r="F52" s="33"/>
      <c r="G52" s="33">
        <v>121500000</v>
      </c>
    </row>
    <row r="53" spans="1:7" ht="22" customHeight="1">
      <c r="A53" s="9" t="s">
        <v>25</v>
      </c>
      <c r="E53" s="32">
        <f>SUM(CE!D18)</f>
        <v>233350000</v>
      </c>
      <c r="F53" s="32"/>
      <c r="G53" s="32">
        <v>233350000</v>
      </c>
    </row>
    <row r="54" spans="1:7" ht="22" customHeight="1">
      <c r="A54" s="9" t="s">
        <v>26</v>
      </c>
      <c r="B54" s="40"/>
      <c r="C54" s="10"/>
      <c r="F54" s="32"/>
    </row>
    <row r="55" spans="1:7" ht="22" customHeight="1">
      <c r="A55" s="9" t="s">
        <v>68</v>
      </c>
      <c r="C55" s="10"/>
      <c r="E55" s="32">
        <f>SUM(CE!F18)</f>
        <v>12150000</v>
      </c>
      <c r="F55" s="32"/>
      <c r="G55" s="32">
        <v>12150000</v>
      </c>
    </row>
    <row r="56" spans="1:7" ht="22" customHeight="1">
      <c r="A56" s="9" t="s">
        <v>27</v>
      </c>
      <c r="C56" s="10"/>
      <c r="E56" s="35">
        <f>SUM(CE!H18)</f>
        <v>126585256</v>
      </c>
      <c r="F56" s="33"/>
      <c r="G56" s="35">
        <v>166655244</v>
      </c>
    </row>
    <row r="57" spans="1:7" ht="22" customHeight="1">
      <c r="A57" s="3" t="s">
        <v>28</v>
      </c>
      <c r="B57" s="40"/>
      <c r="E57" s="35">
        <f>SUM(E52:E56)</f>
        <v>493585256</v>
      </c>
      <c r="F57" s="32"/>
      <c r="G57" s="35">
        <f>SUM(G52:G56)</f>
        <v>533655244</v>
      </c>
    </row>
    <row r="58" spans="1:7" ht="22" customHeight="1" thickBot="1">
      <c r="A58" s="3" t="s">
        <v>29</v>
      </c>
      <c r="E58" s="38">
        <f>SUM(E57,E46)</f>
        <v>755780837</v>
      </c>
      <c r="F58" s="32"/>
      <c r="G58" s="38">
        <f>SUM(G57,G46)</f>
        <v>889544772</v>
      </c>
    </row>
    <row r="59" spans="1:7" ht="22" customHeight="1" thickTop="1">
      <c r="E59" s="32">
        <f>SUM(E58-E23)</f>
        <v>0</v>
      </c>
      <c r="F59" s="32"/>
      <c r="G59" s="32">
        <f>SUM(G58-G23)</f>
        <v>0</v>
      </c>
    </row>
    <row r="60" spans="1:7" ht="22" customHeight="1">
      <c r="A60" s="113" t="s">
        <v>13</v>
      </c>
      <c r="B60" s="40"/>
      <c r="C60" s="12"/>
    </row>
    <row r="61" spans="1:7" ht="22" customHeight="1">
      <c r="A61" s="113"/>
      <c r="B61" s="40"/>
      <c r="C61" s="12"/>
    </row>
    <row r="62" spans="1:7" ht="22" customHeight="1">
      <c r="A62" s="51"/>
      <c r="B62" s="15"/>
      <c r="C62" s="12"/>
    </row>
    <row r="63" spans="1:7" ht="22" customHeight="1">
      <c r="A63" s="113"/>
      <c r="B63" s="40"/>
      <c r="C63" s="12"/>
    </row>
    <row r="64" spans="1:7" ht="22" customHeight="1">
      <c r="A64" s="113"/>
      <c r="B64" s="7" t="s">
        <v>30</v>
      </c>
      <c r="C64" s="14"/>
    </row>
    <row r="65" spans="1:2" ht="22" customHeight="1">
      <c r="A65" s="51"/>
      <c r="B65" s="15"/>
    </row>
    <row r="66" spans="1:2" ht="24" customHeight="1">
      <c r="A66" s="52"/>
      <c r="B66" s="15"/>
    </row>
  </sheetData>
  <printOptions horizontalCentered="1"/>
  <pageMargins left="0.9" right="0.28000000000000003" top="0.78700000000000003" bottom="0.196850393700787" header="0.31496062992126" footer="0.31496062992126"/>
  <pageSetup paperSize="9" scale="87" fitToHeight="6" orientation="portrait" r:id="rId1"/>
  <rowBreaks count="1" manualBreakCount="1">
    <brk id="25" max="7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view="pageBreakPreview" zoomScaleNormal="100" zoomScaleSheetLayoutView="100" workbookViewId="0">
      <selection activeCell="E17" sqref="E17"/>
    </sheetView>
  </sheetViews>
  <sheetFormatPr defaultColWidth="10.7265625" defaultRowHeight="24" customHeight="1"/>
  <cols>
    <col min="1" max="1" width="52.453125" style="64" customWidth="1"/>
    <col min="2" max="2" width="3.7265625" style="65" customWidth="1"/>
    <col min="3" max="3" width="6.1796875" style="64" customWidth="1"/>
    <col min="4" max="4" width="1.54296875" style="65" customWidth="1"/>
    <col min="5" max="5" width="16.7265625" style="65" customWidth="1"/>
    <col min="6" max="6" width="1.453125" style="65" customWidth="1"/>
    <col min="7" max="7" width="16.7265625" style="65" customWidth="1"/>
    <col min="8" max="16384" width="10.7265625" style="65"/>
  </cols>
  <sheetData>
    <row r="1" spans="1:7" s="57" customFormat="1" ht="24" customHeight="1">
      <c r="B1" s="58"/>
      <c r="C1" s="59"/>
      <c r="D1" s="60"/>
      <c r="E1" s="60"/>
      <c r="F1" s="60"/>
      <c r="G1" s="61" t="s">
        <v>54</v>
      </c>
    </row>
    <row r="2" spans="1:7" s="57" customFormat="1" ht="24" customHeight="1">
      <c r="A2" s="62" t="s">
        <v>0</v>
      </c>
      <c r="B2" s="58"/>
      <c r="C2" s="59"/>
      <c r="D2" s="60"/>
      <c r="E2" s="60"/>
      <c r="F2" s="60"/>
      <c r="G2" s="60"/>
    </row>
    <row r="3" spans="1:7" s="57" customFormat="1" ht="24" customHeight="1">
      <c r="A3" s="62" t="s">
        <v>83</v>
      </c>
      <c r="B3" s="60"/>
      <c r="C3" s="59"/>
      <c r="D3" s="60"/>
      <c r="E3" s="60"/>
      <c r="F3" s="60"/>
      <c r="G3" s="60"/>
    </row>
    <row r="4" spans="1:7" s="57" customFormat="1" ht="24" customHeight="1">
      <c r="A4" s="62" t="s">
        <v>115</v>
      </c>
      <c r="B4" s="60"/>
      <c r="C4" s="59"/>
      <c r="D4" s="60"/>
      <c r="E4" s="60"/>
      <c r="F4" s="60"/>
      <c r="G4" s="60"/>
    </row>
    <row r="5" spans="1:7" s="57" customFormat="1" ht="24" customHeight="1">
      <c r="B5" s="60"/>
      <c r="C5" s="59"/>
      <c r="D5" s="60"/>
      <c r="E5" s="60"/>
      <c r="F5" s="60"/>
      <c r="G5" s="63" t="s">
        <v>1</v>
      </c>
    </row>
    <row r="6" spans="1:7" ht="24" customHeight="1">
      <c r="C6" s="66" t="s">
        <v>2</v>
      </c>
      <c r="E6" s="67">
        <v>2019</v>
      </c>
      <c r="F6" s="68"/>
      <c r="G6" s="67">
        <v>2018</v>
      </c>
    </row>
    <row r="7" spans="1:7" s="72" customFormat="1" ht="24" customHeight="1">
      <c r="A7" s="69" t="s">
        <v>67</v>
      </c>
      <c r="B7" s="70"/>
      <c r="C7" s="71"/>
      <c r="E7" s="73"/>
    </row>
    <row r="8" spans="1:7" ht="24" customHeight="1">
      <c r="A8" s="62" t="s">
        <v>31</v>
      </c>
    </row>
    <row r="9" spans="1:7" ht="24" customHeight="1">
      <c r="A9" s="74" t="s">
        <v>125</v>
      </c>
      <c r="B9" s="57"/>
      <c r="C9" s="75"/>
      <c r="E9" s="76">
        <v>224772026</v>
      </c>
      <c r="F9" s="76"/>
      <c r="G9" s="76">
        <v>259940874</v>
      </c>
    </row>
    <row r="10" spans="1:7" ht="24" customHeight="1">
      <c r="A10" s="74" t="s">
        <v>32</v>
      </c>
      <c r="B10" s="57"/>
      <c r="C10" s="75"/>
      <c r="E10" s="76"/>
      <c r="F10" s="76"/>
      <c r="G10" s="76"/>
    </row>
    <row r="11" spans="1:7" ht="24" customHeight="1">
      <c r="A11" s="74" t="s">
        <v>61</v>
      </c>
      <c r="B11" s="57"/>
      <c r="C11" s="75"/>
      <c r="E11" s="76">
        <v>1274954</v>
      </c>
      <c r="F11" s="76"/>
      <c r="G11" s="76">
        <v>3450233</v>
      </c>
    </row>
    <row r="12" spans="1:7" ht="24" customHeight="1">
      <c r="A12" s="74" t="s">
        <v>9</v>
      </c>
      <c r="B12" s="57"/>
      <c r="C12" s="75"/>
      <c r="E12" s="76">
        <v>1357722</v>
      </c>
      <c r="F12" s="76"/>
      <c r="G12" s="76">
        <v>1104734</v>
      </c>
    </row>
    <row r="13" spans="1:7" ht="24" customHeight="1">
      <c r="A13" s="62" t="s">
        <v>33</v>
      </c>
      <c r="E13" s="77">
        <f>SUM(E9:E12)</f>
        <v>227404702</v>
      </c>
      <c r="F13" s="76"/>
      <c r="G13" s="77">
        <f>SUM(G9:G12)</f>
        <v>264495841</v>
      </c>
    </row>
    <row r="14" spans="1:7" ht="24" customHeight="1">
      <c r="A14" s="62" t="s">
        <v>34</v>
      </c>
      <c r="E14" s="76"/>
      <c r="F14" s="76"/>
      <c r="G14" s="76"/>
    </row>
    <row r="15" spans="1:7" ht="24" customHeight="1">
      <c r="A15" s="74" t="s">
        <v>96</v>
      </c>
      <c r="B15" s="57"/>
      <c r="E15" s="76">
        <v>183507941</v>
      </c>
      <c r="F15" s="76"/>
      <c r="G15" s="76">
        <v>252250633</v>
      </c>
    </row>
    <row r="16" spans="1:7" ht="24" customHeight="1">
      <c r="A16" s="74" t="s">
        <v>124</v>
      </c>
      <c r="B16" s="78"/>
      <c r="C16" s="75"/>
      <c r="E16" s="76">
        <v>9197705</v>
      </c>
      <c r="F16" s="76"/>
      <c r="G16" s="76">
        <v>8721195</v>
      </c>
    </row>
    <row r="17" spans="1:7" ht="24" customHeight="1">
      <c r="A17" s="79" t="s">
        <v>35</v>
      </c>
      <c r="B17" s="80"/>
      <c r="C17" s="81"/>
      <c r="D17" s="82"/>
      <c r="E17" s="76">
        <v>18459826</v>
      </c>
      <c r="F17" s="76"/>
      <c r="G17" s="76">
        <v>20848612</v>
      </c>
    </row>
    <row r="18" spans="1:7" ht="24" customHeight="1">
      <c r="A18" s="83" t="s">
        <v>36</v>
      </c>
      <c r="B18" s="82"/>
      <c r="C18" s="84"/>
      <c r="D18" s="82"/>
      <c r="E18" s="77">
        <f>SUM(E15:E17)</f>
        <v>211165472</v>
      </c>
      <c r="F18" s="85"/>
      <c r="G18" s="77">
        <f>SUM(G15:G17)</f>
        <v>281820440</v>
      </c>
    </row>
    <row r="19" spans="1:7" ht="24" customHeight="1">
      <c r="A19" s="83" t="s">
        <v>121</v>
      </c>
      <c r="B19" s="80"/>
      <c r="C19" s="84"/>
      <c r="D19" s="82"/>
      <c r="E19" s="76">
        <f>E13-E18</f>
        <v>16239230</v>
      </c>
      <c r="F19" s="85"/>
      <c r="G19" s="76">
        <f>G13-G18</f>
        <v>-17324599</v>
      </c>
    </row>
    <row r="20" spans="1:7" ht="24" customHeight="1">
      <c r="A20" s="79" t="s">
        <v>37</v>
      </c>
      <c r="B20" s="82"/>
      <c r="C20" s="84"/>
      <c r="D20" s="82"/>
      <c r="E20" s="86">
        <v>0</v>
      </c>
      <c r="F20" s="76"/>
      <c r="G20" s="86">
        <v>-15956</v>
      </c>
    </row>
    <row r="21" spans="1:7" ht="24" customHeight="1">
      <c r="A21" s="83" t="s">
        <v>122</v>
      </c>
      <c r="B21" s="82"/>
      <c r="D21" s="82"/>
      <c r="E21" s="76">
        <f>SUM(E19:E20)</f>
        <v>16239230</v>
      </c>
      <c r="F21" s="85"/>
      <c r="G21" s="76">
        <f>SUM(G19:G20)</f>
        <v>-17340555</v>
      </c>
    </row>
    <row r="22" spans="1:7" ht="24" customHeight="1">
      <c r="A22" s="79" t="s">
        <v>126</v>
      </c>
      <c r="B22" s="82"/>
      <c r="C22" s="81">
        <v>8</v>
      </c>
      <c r="D22" s="82"/>
      <c r="E22" s="76">
        <v>-3236294</v>
      </c>
      <c r="F22" s="87"/>
      <c r="G22" s="76">
        <v>3468139.11415675</v>
      </c>
    </row>
    <row r="23" spans="1:7" ht="24" customHeight="1">
      <c r="A23" s="83" t="s">
        <v>123</v>
      </c>
      <c r="B23" s="88"/>
      <c r="C23" s="84"/>
      <c r="D23" s="82"/>
      <c r="E23" s="89">
        <f>SUM(E21:E22)</f>
        <v>13002936</v>
      </c>
      <c r="F23" s="90"/>
      <c r="G23" s="89">
        <f>SUM(G21:G22)</f>
        <v>-13872415.885843251</v>
      </c>
    </row>
    <row r="24" spans="1:7" ht="24" customHeight="1">
      <c r="A24" s="83" t="s">
        <v>62</v>
      </c>
      <c r="B24" s="82"/>
      <c r="C24" s="84"/>
      <c r="D24" s="82"/>
      <c r="E24" s="86">
        <v>0</v>
      </c>
      <c r="F24" s="90"/>
      <c r="G24" s="86">
        <v>0</v>
      </c>
    </row>
    <row r="25" spans="1:7" ht="24" customHeight="1" thickBot="1">
      <c r="A25" s="83" t="s">
        <v>63</v>
      </c>
      <c r="B25" s="82"/>
      <c r="C25" s="84"/>
      <c r="D25" s="82"/>
      <c r="E25" s="91">
        <f>SUM(E23:E24)</f>
        <v>13002936</v>
      </c>
      <c r="F25" s="90"/>
      <c r="G25" s="91">
        <f>SUM(G23:G24)</f>
        <v>-13872415.885843251</v>
      </c>
    </row>
    <row r="26" spans="1:7" ht="24" customHeight="1" thickTop="1">
      <c r="A26" s="74"/>
      <c r="C26" s="84"/>
      <c r="E26" s="87"/>
      <c r="F26" s="87"/>
      <c r="G26" s="87"/>
    </row>
    <row r="27" spans="1:7" ht="24" customHeight="1">
      <c r="A27" s="62" t="s">
        <v>38</v>
      </c>
      <c r="C27" s="75">
        <v>9</v>
      </c>
    </row>
    <row r="28" spans="1:7" ht="24" customHeight="1" thickBot="1">
      <c r="A28" s="74" t="s">
        <v>133</v>
      </c>
      <c r="B28" s="57"/>
      <c r="C28" s="75"/>
      <c r="E28" s="92">
        <f>E25/121500000</f>
        <v>0.10702004938271605</v>
      </c>
      <c r="F28" s="93"/>
      <c r="G28" s="92">
        <f>G25/121500000</f>
        <v>-0.11417626243492388</v>
      </c>
    </row>
    <row r="29" spans="1:7" ht="24" customHeight="1" thickTop="1">
      <c r="E29" s="94"/>
      <c r="F29" s="95"/>
      <c r="G29" s="94"/>
    </row>
    <row r="30" spans="1:7" ht="24" customHeight="1">
      <c r="A30" s="64" t="s">
        <v>13</v>
      </c>
      <c r="C30" s="96"/>
      <c r="E30" s="95"/>
      <c r="F30" s="95"/>
      <c r="G30" s="95"/>
    </row>
    <row r="31" spans="1:7" ht="24" customHeight="1">
      <c r="C31" s="96"/>
      <c r="E31" s="95"/>
      <c r="F31" s="95"/>
      <c r="G31" s="95"/>
    </row>
    <row r="32" spans="1:7" s="57" customFormat="1" ht="24" customHeight="1">
      <c r="B32" s="58"/>
      <c r="C32" s="59"/>
      <c r="D32" s="60"/>
      <c r="E32" s="60"/>
      <c r="F32" s="60"/>
      <c r="G32" s="61" t="s">
        <v>54</v>
      </c>
    </row>
    <row r="33" spans="1:7" s="57" customFormat="1" ht="24" customHeight="1">
      <c r="A33" s="62" t="s">
        <v>0</v>
      </c>
      <c r="B33" s="58"/>
      <c r="C33" s="59"/>
      <c r="D33" s="60"/>
      <c r="E33" s="60"/>
      <c r="F33" s="60"/>
      <c r="G33" s="60"/>
    </row>
    <row r="34" spans="1:7" s="57" customFormat="1" ht="24" customHeight="1">
      <c r="A34" s="62" t="s">
        <v>83</v>
      </c>
      <c r="B34" s="60"/>
      <c r="C34" s="59"/>
      <c r="D34" s="60"/>
      <c r="E34" s="60"/>
      <c r="F34" s="60"/>
      <c r="G34" s="60"/>
    </row>
    <row r="35" spans="1:7" s="57" customFormat="1" ht="24" customHeight="1">
      <c r="A35" s="62" t="s">
        <v>112</v>
      </c>
      <c r="B35" s="60"/>
      <c r="C35" s="59"/>
      <c r="D35" s="60"/>
      <c r="E35" s="60"/>
      <c r="F35" s="60"/>
      <c r="G35" s="60"/>
    </row>
    <row r="36" spans="1:7" s="57" customFormat="1" ht="24" customHeight="1">
      <c r="B36" s="60"/>
      <c r="C36" s="59"/>
      <c r="D36" s="60"/>
      <c r="E36" s="60"/>
      <c r="F36" s="60"/>
      <c r="G36" s="63" t="s">
        <v>1</v>
      </c>
    </row>
    <row r="37" spans="1:7" ht="24" customHeight="1">
      <c r="C37" s="66" t="s">
        <v>2</v>
      </c>
      <c r="E37" s="67">
        <v>2019</v>
      </c>
      <c r="F37" s="68"/>
      <c r="G37" s="67">
        <v>2018</v>
      </c>
    </row>
    <row r="38" spans="1:7" s="72" customFormat="1" ht="24" customHeight="1">
      <c r="A38" s="69" t="s">
        <v>67</v>
      </c>
      <c r="B38" s="70"/>
      <c r="C38" s="71"/>
      <c r="E38" s="73"/>
    </row>
    <row r="39" spans="1:7" ht="24" customHeight="1">
      <c r="A39" s="62" t="s">
        <v>31</v>
      </c>
    </row>
    <row r="40" spans="1:7" ht="24" customHeight="1">
      <c r="A40" s="74" t="s">
        <v>127</v>
      </c>
      <c r="B40" s="57"/>
      <c r="C40" s="75"/>
      <c r="E40" s="76">
        <v>703086682</v>
      </c>
      <c r="F40" s="76"/>
      <c r="G40" s="76">
        <v>873869182</v>
      </c>
    </row>
    <row r="41" spans="1:7" ht="24" customHeight="1">
      <c r="A41" s="74" t="s">
        <v>32</v>
      </c>
      <c r="B41" s="57"/>
      <c r="C41" s="75"/>
      <c r="E41" s="76"/>
      <c r="F41" s="76"/>
      <c r="G41" s="76"/>
    </row>
    <row r="42" spans="1:7" ht="24" customHeight="1">
      <c r="A42" s="74" t="s">
        <v>61</v>
      </c>
      <c r="B42" s="57"/>
      <c r="C42" s="75"/>
      <c r="E42" s="76">
        <v>4766012</v>
      </c>
      <c r="F42" s="76"/>
      <c r="G42" s="76">
        <v>10509542</v>
      </c>
    </row>
    <row r="43" spans="1:7" ht="24" customHeight="1">
      <c r="A43" s="74" t="s">
        <v>9</v>
      </c>
      <c r="B43" s="57"/>
      <c r="C43" s="75"/>
      <c r="E43" s="76">
        <v>3297240</v>
      </c>
      <c r="F43" s="76"/>
      <c r="G43" s="76">
        <v>3017443</v>
      </c>
    </row>
    <row r="44" spans="1:7" ht="24" customHeight="1">
      <c r="A44" s="62" t="s">
        <v>33</v>
      </c>
      <c r="E44" s="77">
        <f>SUM(E40:E43)</f>
        <v>711149934</v>
      </c>
      <c r="F44" s="76"/>
      <c r="G44" s="77">
        <f>SUM(G40:G43)</f>
        <v>887396167</v>
      </c>
    </row>
    <row r="45" spans="1:7" ht="24" customHeight="1">
      <c r="A45" s="62" t="s">
        <v>34</v>
      </c>
      <c r="E45" s="76"/>
      <c r="F45" s="76"/>
      <c r="G45" s="76"/>
    </row>
    <row r="46" spans="1:7" ht="24" customHeight="1">
      <c r="A46" s="74" t="s">
        <v>96</v>
      </c>
      <c r="B46" s="57"/>
      <c r="E46" s="76">
        <v>602167479</v>
      </c>
      <c r="F46" s="76"/>
      <c r="G46" s="76">
        <v>836619881</v>
      </c>
    </row>
    <row r="47" spans="1:7" ht="24" customHeight="1">
      <c r="A47" s="74" t="s">
        <v>124</v>
      </c>
      <c r="B47" s="78"/>
      <c r="C47" s="75"/>
      <c r="E47" s="76">
        <v>28701236</v>
      </c>
      <c r="F47" s="76"/>
      <c r="G47" s="76">
        <v>28638858</v>
      </c>
    </row>
    <row r="48" spans="1:7" ht="24" customHeight="1">
      <c r="A48" s="79" t="s">
        <v>35</v>
      </c>
      <c r="B48" s="80"/>
      <c r="C48" s="81"/>
      <c r="D48" s="82"/>
      <c r="E48" s="76">
        <v>61996233</v>
      </c>
      <c r="F48" s="76"/>
      <c r="G48" s="76">
        <v>59481881</v>
      </c>
    </row>
    <row r="49" spans="1:7" ht="24" customHeight="1">
      <c r="A49" s="83" t="s">
        <v>36</v>
      </c>
      <c r="B49" s="82"/>
      <c r="C49" s="84"/>
      <c r="D49" s="82"/>
      <c r="E49" s="77">
        <f>SUM(E46:E48)</f>
        <v>692864948</v>
      </c>
      <c r="F49" s="85"/>
      <c r="G49" s="77">
        <f>SUM(G46:G48)</f>
        <v>924740620</v>
      </c>
    </row>
    <row r="50" spans="1:7" ht="24" customHeight="1">
      <c r="A50" s="83" t="s">
        <v>121</v>
      </c>
      <c r="B50" s="80"/>
      <c r="C50" s="84"/>
      <c r="D50" s="82"/>
      <c r="E50" s="76">
        <f>E44-E49</f>
        <v>18284986</v>
      </c>
      <c r="F50" s="85"/>
      <c r="G50" s="76">
        <f>G44-G49</f>
        <v>-37344453</v>
      </c>
    </row>
    <row r="51" spans="1:7" ht="24" customHeight="1">
      <c r="A51" s="79" t="s">
        <v>37</v>
      </c>
      <c r="B51" s="82"/>
      <c r="C51" s="84"/>
      <c r="D51" s="82"/>
      <c r="E51" s="86">
        <v>-71867</v>
      </c>
      <c r="F51" s="76"/>
      <c r="G51" s="86">
        <v>-55801</v>
      </c>
    </row>
    <row r="52" spans="1:7" ht="24" customHeight="1">
      <c r="A52" s="83" t="s">
        <v>122</v>
      </c>
      <c r="B52" s="82"/>
      <c r="D52" s="82"/>
      <c r="E52" s="76">
        <f>SUM(E50:E51)</f>
        <v>18213119</v>
      </c>
      <c r="F52" s="85"/>
      <c r="G52" s="76">
        <f>SUM(G50:G51)</f>
        <v>-37400254</v>
      </c>
    </row>
    <row r="53" spans="1:7" ht="24" customHeight="1">
      <c r="A53" s="79" t="s">
        <v>126</v>
      </c>
      <c r="B53" s="82"/>
      <c r="C53" s="81">
        <v>8</v>
      </c>
      <c r="D53" s="82"/>
      <c r="E53" s="86">
        <v>-3608107</v>
      </c>
      <c r="F53" s="87"/>
      <c r="G53" s="86">
        <v>7825520</v>
      </c>
    </row>
    <row r="54" spans="1:7" ht="24" customHeight="1">
      <c r="A54" s="83" t="s">
        <v>123</v>
      </c>
      <c r="B54" s="88"/>
      <c r="C54" s="84"/>
      <c r="D54" s="82"/>
      <c r="E54" s="89">
        <f>SUM(E52:E53)</f>
        <v>14605012</v>
      </c>
      <c r="F54" s="90"/>
      <c r="G54" s="89">
        <f>SUM(G52:G53)</f>
        <v>-29574734</v>
      </c>
    </row>
    <row r="55" spans="1:7" ht="24" customHeight="1">
      <c r="A55" s="83" t="s">
        <v>62</v>
      </c>
      <c r="B55" s="82"/>
      <c r="C55" s="84"/>
      <c r="D55" s="82"/>
      <c r="E55" s="86">
        <v>0</v>
      </c>
      <c r="F55" s="90"/>
      <c r="G55" s="86">
        <v>0</v>
      </c>
    </row>
    <row r="56" spans="1:7" ht="24" customHeight="1" thickBot="1">
      <c r="A56" s="83" t="s">
        <v>63</v>
      </c>
      <c r="B56" s="82"/>
      <c r="C56" s="84"/>
      <c r="D56" s="82"/>
      <c r="E56" s="91">
        <f>SUM(E54:E55)</f>
        <v>14605012</v>
      </c>
      <c r="F56" s="90"/>
      <c r="G56" s="91">
        <f>SUM(G54:G55)</f>
        <v>-29574734</v>
      </c>
    </row>
    <row r="57" spans="1:7" ht="24" customHeight="1" thickTop="1">
      <c r="A57" s="74"/>
      <c r="C57" s="84"/>
      <c r="E57" s="87"/>
      <c r="F57" s="87"/>
      <c r="G57" s="87"/>
    </row>
    <row r="58" spans="1:7" ht="24" customHeight="1">
      <c r="A58" s="62" t="s">
        <v>38</v>
      </c>
      <c r="C58" s="75">
        <v>9</v>
      </c>
    </row>
    <row r="59" spans="1:7" ht="24" customHeight="1" thickBot="1">
      <c r="A59" s="74" t="s">
        <v>133</v>
      </c>
      <c r="B59" s="57"/>
      <c r="C59" s="75"/>
      <c r="E59" s="97">
        <f>E56/121500000</f>
        <v>0.12020586008230452</v>
      </c>
      <c r="F59" s="98"/>
      <c r="G59" s="97">
        <f>G56/121500000</f>
        <v>-0.24341344855967079</v>
      </c>
    </row>
    <row r="60" spans="1:7" ht="24" customHeight="1" thickTop="1">
      <c r="E60" s="94"/>
      <c r="F60" s="95"/>
      <c r="G60" s="94"/>
    </row>
    <row r="61" spans="1:7" ht="24" customHeight="1">
      <c r="A61" s="64" t="s">
        <v>13</v>
      </c>
      <c r="C61" s="96"/>
      <c r="E61" s="95"/>
      <c r="F61" s="95"/>
      <c r="G61" s="95"/>
    </row>
    <row r="62" spans="1:7" ht="24" customHeight="1">
      <c r="C62" s="96"/>
      <c r="E62" s="95"/>
      <c r="F62" s="95"/>
      <c r="G62" s="95"/>
    </row>
  </sheetData>
  <printOptions horizontalCentered="1"/>
  <pageMargins left="0.78" right="0.28000000000000003" top="0.78700000000000003" bottom="0.19" header="0.31496062992126" footer="0.31496062992126"/>
  <pageSetup paperSize="9" scale="90" fitToHeight="6" orientation="portrait" r:id="rId1"/>
  <rowBreaks count="1" manualBreakCount="1">
    <brk id="31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showGridLines="0" view="pageBreakPreview" zoomScaleNormal="100" zoomScaleSheetLayoutView="100" workbookViewId="0">
      <selection activeCell="A11" sqref="A11"/>
    </sheetView>
  </sheetViews>
  <sheetFormatPr defaultColWidth="9.1796875" defaultRowHeight="24" customHeight="1"/>
  <cols>
    <col min="1" max="1" width="47.81640625" style="16" customWidth="1"/>
    <col min="2" max="2" width="16.7265625" style="16" customWidth="1"/>
    <col min="3" max="3" width="1.453125" style="16" customWidth="1"/>
    <col min="4" max="4" width="16.7265625" style="16" customWidth="1"/>
    <col min="5" max="5" width="1.453125" style="16" customWidth="1"/>
    <col min="6" max="6" width="16.7265625" style="16" customWidth="1"/>
    <col min="7" max="7" width="1.453125" style="53" customWidth="1"/>
    <col min="8" max="8" width="16.7265625" style="16" customWidth="1"/>
    <col min="9" max="9" width="1.453125" style="16" customWidth="1"/>
    <col min="10" max="10" width="16.7265625" style="16" customWidth="1"/>
    <col min="11" max="11" width="9.1796875" style="16"/>
    <col min="12" max="12" width="22" style="16" customWidth="1"/>
    <col min="13" max="16384" width="9.1796875" style="16"/>
  </cols>
  <sheetData>
    <row r="1" spans="1:10" ht="24" customHeight="1">
      <c r="J1" s="17" t="s">
        <v>54</v>
      </c>
    </row>
    <row r="2" spans="1:10" ht="24" customHeight="1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>
      <c r="A3" s="114" t="s">
        <v>85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24" customHeight="1">
      <c r="A4" s="114" t="s">
        <v>112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s="18" customFormat="1" ht="24" customHeight="1">
      <c r="A5" s="115" t="s">
        <v>1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0" s="18" customFormat="1" ht="24" customHeight="1">
      <c r="B6" s="18" t="s">
        <v>55</v>
      </c>
      <c r="F6" s="116" t="s">
        <v>56</v>
      </c>
      <c r="G6" s="116"/>
      <c r="H6" s="116"/>
    </row>
    <row r="7" spans="1:10" s="18" customFormat="1" ht="24" customHeight="1">
      <c r="A7" s="20"/>
      <c r="B7" s="18" t="s">
        <v>76</v>
      </c>
      <c r="F7" s="19" t="s">
        <v>57</v>
      </c>
      <c r="G7" s="19"/>
      <c r="H7" s="19"/>
    </row>
    <row r="8" spans="1:10" s="18" customFormat="1" ht="24" customHeight="1">
      <c r="A8" s="20"/>
      <c r="B8" s="56" t="s">
        <v>64</v>
      </c>
      <c r="D8" s="56" t="s">
        <v>25</v>
      </c>
      <c r="F8" s="56" t="s">
        <v>58</v>
      </c>
      <c r="G8" s="19"/>
      <c r="H8" s="56" t="s">
        <v>59</v>
      </c>
      <c r="J8" s="56" t="s">
        <v>60</v>
      </c>
    </row>
    <row r="9" spans="1:10" s="18" customFormat="1" ht="24" customHeight="1">
      <c r="A9" s="20"/>
      <c r="B9" s="19"/>
      <c r="D9" s="19"/>
      <c r="F9" s="19"/>
      <c r="G9" s="19"/>
      <c r="H9" s="19"/>
      <c r="J9" s="19"/>
    </row>
    <row r="10" spans="1:10" ht="24" customHeight="1">
      <c r="A10" s="21" t="s">
        <v>104</v>
      </c>
      <c r="B10" s="22">
        <v>121500000</v>
      </c>
      <c r="C10" s="22"/>
      <c r="D10" s="22">
        <v>233350000</v>
      </c>
      <c r="E10" s="22"/>
      <c r="F10" s="22">
        <v>12150000</v>
      </c>
      <c r="G10" s="23"/>
      <c r="H10" s="22">
        <v>242570048</v>
      </c>
      <c r="I10" s="22"/>
      <c r="J10" s="22">
        <f>SUM(B10:H10)</f>
        <v>609570048</v>
      </c>
    </row>
    <row r="11" spans="1:10" ht="24" customHeight="1">
      <c r="A11" s="24" t="s">
        <v>63</v>
      </c>
      <c r="B11" s="46">
        <v>0</v>
      </c>
      <c r="C11" s="23"/>
      <c r="D11" s="46">
        <v>0</v>
      </c>
      <c r="E11" s="23"/>
      <c r="F11" s="46">
        <v>0</v>
      </c>
      <c r="G11" s="23"/>
      <c r="H11" s="23">
        <f>SUM(PL!G56)</f>
        <v>-29574734</v>
      </c>
      <c r="I11" s="22"/>
      <c r="J11" s="22">
        <f>SUM(B11:H11)</f>
        <v>-29574734</v>
      </c>
    </row>
    <row r="12" spans="1:10" ht="24" customHeight="1">
      <c r="A12" s="24" t="s">
        <v>111</v>
      </c>
      <c r="B12" s="46">
        <v>0</v>
      </c>
      <c r="C12" s="22"/>
      <c r="D12" s="46">
        <v>0</v>
      </c>
      <c r="E12" s="22"/>
      <c r="F12" s="46">
        <v>0</v>
      </c>
      <c r="G12" s="23"/>
      <c r="H12" s="23">
        <v>-36450000</v>
      </c>
      <c r="I12" s="22"/>
      <c r="J12" s="22">
        <f>SUM(B12:H12)</f>
        <v>-36450000</v>
      </c>
    </row>
    <row r="13" spans="1:10" ht="24" customHeight="1" thickBot="1">
      <c r="A13" s="21" t="s">
        <v>105</v>
      </c>
      <c r="B13" s="25">
        <f>SUM(B10:B12)</f>
        <v>121500000</v>
      </c>
      <c r="C13" s="23"/>
      <c r="D13" s="25">
        <f>SUM(D10:D12)</f>
        <v>233350000</v>
      </c>
      <c r="E13" s="23"/>
      <c r="F13" s="25">
        <f>SUM(F10:F12)</f>
        <v>12150000</v>
      </c>
      <c r="G13" s="23"/>
      <c r="H13" s="25">
        <f>SUM(H10:H12)</f>
        <v>176545314</v>
      </c>
      <c r="I13" s="23"/>
      <c r="J13" s="25">
        <f>SUM(J10:J12)</f>
        <v>543545314</v>
      </c>
    </row>
    <row r="14" spans="1:10" ht="24" customHeight="1" thickTop="1">
      <c r="A14" s="24"/>
      <c r="B14" s="26"/>
      <c r="C14" s="26"/>
      <c r="D14" s="26"/>
      <c r="E14" s="26"/>
      <c r="F14" s="26"/>
      <c r="G14" s="54"/>
      <c r="H14" s="26"/>
      <c r="I14" s="26"/>
      <c r="J14" s="26"/>
    </row>
    <row r="15" spans="1:10" ht="24" customHeight="1">
      <c r="A15" s="21" t="s">
        <v>113</v>
      </c>
      <c r="B15" s="22">
        <v>121500000</v>
      </c>
      <c r="C15" s="22"/>
      <c r="D15" s="22">
        <v>233350000</v>
      </c>
      <c r="E15" s="22"/>
      <c r="F15" s="22">
        <v>12150000</v>
      </c>
      <c r="G15" s="23"/>
      <c r="H15" s="22">
        <v>166655244</v>
      </c>
      <c r="I15" s="22"/>
      <c r="J15" s="22">
        <f>SUM(B15:H15)</f>
        <v>533655244</v>
      </c>
    </row>
    <row r="16" spans="1:10" ht="24" customHeight="1">
      <c r="A16" s="24" t="s">
        <v>63</v>
      </c>
      <c r="B16" s="46">
        <v>0</v>
      </c>
      <c r="C16" s="23"/>
      <c r="D16" s="46">
        <v>0</v>
      </c>
      <c r="E16" s="23"/>
      <c r="F16" s="46">
        <v>0</v>
      </c>
      <c r="G16" s="23"/>
      <c r="H16" s="23">
        <f>PL!E56</f>
        <v>14605012</v>
      </c>
      <c r="I16" s="22"/>
      <c r="J16" s="22">
        <f>SUM(B16:H16)</f>
        <v>14605012</v>
      </c>
    </row>
    <row r="17" spans="1:10" ht="24" customHeight="1">
      <c r="A17" s="24" t="s">
        <v>111</v>
      </c>
      <c r="B17" s="46">
        <v>0</v>
      </c>
      <c r="C17" s="22"/>
      <c r="D17" s="46">
        <v>0</v>
      </c>
      <c r="E17" s="22"/>
      <c r="F17" s="46">
        <v>0</v>
      </c>
      <c r="G17" s="23"/>
      <c r="H17" s="23">
        <v>-54675000</v>
      </c>
      <c r="I17" s="22"/>
      <c r="J17" s="22">
        <f>SUM(B17:H17)</f>
        <v>-54675000</v>
      </c>
    </row>
    <row r="18" spans="1:10" ht="24" customHeight="1" thickBot="1">
      <c r="A18" s="21" t="s">
        <v>114</v>
      </c>
      <c r="B18" s="25">
        <f>SUM(B15:B17)</f>
        <v>121500000</v>
      </c>
      <c r="C18" s="23"/>
      <c r="D18" s="25">
        <f>SUM(D15:D17)</f>
        <v>233350000</v>
      </c>
      <c r="E18" s="23"/>
      <c r="F18" s="25">
        <f>SUM(F15:F17)</f>
        <v>12150000</v>
      </c>
      <c r="G18" s="23">
        <f>SUM(G15:G17)</f>
        <v>0</v>
      </c>
      <c r="H18" s="25">
        <f>SUM(H15:H17)</f>
        <v>126585256</v>
      </c>
      <c r="I18" s="23"/>
      <c r="J18" s="25">
        <f>SUM(J15:J17)</f>
        <v>493585256</v>
      </c>
    </row>
    <row r="19" spans="1:10" ht="24" customHeight="1" thickTop="1">
      <c r="A19" s="24"/>
      <c r="B19" s="26">
        <f>SUM(B18-BS!E52)</f>
        <v>0</v>
      </c>
      <c r="C19" s="26"/>
      <c r="D19" s="26">
        <f>SUM(D18-BS!E53)</f>
        <v>0</v>
      </c>
      <c r="E19" s="26"/>
      <c r="F19" s="26">
        <f>SUM(F18-BS!E55)</f>
        <v>0</v>
      </c>
      <c r="G19" s="54"/>
      <c r="H19" s="26">
        <f>SUM(H18-BS!E56)</f>
        <v>0</v>
      </c>
      <c r="I19" s="26"/>
      <c r="J19" s="26">
        <f>SUM(J18-BS!E57)</f>
        <v>0</v>
      </c>
    </row>
    <row r="20" spans="1:10" ht="24" customHeight="1">
      <c r="A20" s="24" t="s">
        <v>13</v>
      </c>
      <c r="B20" s="27"/>
      <c r="C20" s="28"/>
      <c r="D20" s="28"/>
      <c r="E20" s="28"/>
      <c r="F20" s="28"/>
      <c r="G20" s="28"/>
      <c r="H20" s="28"/>
    </row>
    <row r="21" spans="1:10" ht="24" customHeight="1">
      <c r="A21" s="29"/>
      <c r="B21" s="27"/>
      <c r="C21" s="28"/>
      <c r="D21" s="28"/>
      <c r="E21" s="28"/>
      <c r="F21" s="28"/>
      <c r="G21" s="28"/>
      <c r="H21" s="28"/>
    </row>
    <row r="22" spans="1:10" ht="24" customHeight="1">
      <c r="A22" s="30"/>
      <c r="B22" s="27"/>
      <c r="C22" s="28"/>
      <c r="D22" s="28"/>
      <c r="E22" s="28"/>
      <c r="F22" s="31"/>
      <c r="G22" s="28"/>
      <c r="H22" s="31"/>
    </row>
    <row r="29" spans="1:10" ht="24" customHeight="1">
      <c r="A29" s="26"/>
    </row>
    <row r="32" spans="1:10" ht="24" customHeight="1">
      <c r="A32" s="39"/>
      <c r="B32" s="39"/>
      <c r="C32" s="39"/>
      <c r="D32" s="39"/>
      <c r="E32" s="39"/>
      <c r="F32" s="39"/>
      <c r="G32" s="55"/>
      <c r="H32" s="39"/>
    </row>
    <row r="33" spans="1:8" ht="24" customHeight="1">
      <c r="A33" s="39"/>
      <c r="B33" s="39"/>
      <c r="C33" s="39"/>
      <c r="D33" s="39"/>
      <c r="E33" s="39"/>
      <c r="F33" s="39"/>
      <c r="G33" s="55"/>
      <c r="H33" s="39"/>
    </row>
    <row r="34" spans="1:8" ht="24" customHeight="1">
      <c r="A34" s="39"/>
      <c r="B34" s="39"/>
      <c r="C34" s="39"/>
      <c r="D34" s="39"/>
      <c r="E34" s="39"/>
      <c r="F34" s="39"/>
      <c r="G34" s="55"/>
      <c r="H34" s="39"/>
    </row>
    <row r="35" spans="1:8" ht="24" customHeight="1">
      <c r="A35" s="39"/>
      <c r="B35" s="39"/>
      <c r="C35" s="39"/>
      <c r="D35" s="39"/>
      <c r="E35" s="39"/>
      <c r="F35" s="39"/>
      <c r="G35" s="55"/>
      <c r="H35" s="39"/>
    </row>
    <row r="36" spans="1:8" ht="24" customHeight="1">
      <c r="A36" s="39"/>
      <c r="B36" s="39"/>
      <c r="C36" s="39"/>
      <c r="D36" s="39"/>
      <c r="E36" s="39"/>
      <c r="F36" s="39"/>
      <c r="G36" s="55"/>
      <c r="H36" s="39"/>
    </row>
    <row r="37" spans="1:8" ht="24" customHeight="1">
      <c r="A37" s="39"/>
      <c r="B37" s="39"/>
      <c r="C37" s="39"/>
      <c r="D37" s="39"/>
      <c r="E37" s="39"/>
      <c r="F37" s="39"/>
      <c r="G37" s="55"/>
      <c r="H37" s="39"/>
    </row>
    <row r="38" spans="1:8" ht="24" customHeight="1">
      <c r="A38" s="39"/>
      <c r="B38" s="39"/>
      <c r="C38" s="39"/>
      <c r="D38" s="39"/>
      <c r="E38" s="39"/>
      <c r="F38" s="39"/>
      <c r="G38" s="55"/>
      <c r="H38" s="39"/>
    </row>
    <row r="39" spans="1:8" ht="24" customHeight="1">
      <c r="A39" s="39"/>
      <c r="B39" s="39"/>
      <c r="C39" s="39"/>
      <c r="D39" s="39"/>
      <c r="E39" s="39"/>
      <c r="F39" s="39"/>
      <c r="G39" s="55"/>
      <c r="H39" s="39"/>
    </row>
    <row r="40" spans="1:8" ht="24" customHeight="1">
      <c r="A40" s="39"/>
      <c r="B40" s="39"/>
      <c r="C40" s="39"/>
      <c r="D40" s="39"/>
      <c r="E40" s="39"/>
      <c r="F40" s="39"/>
      <c r="G40" s="55"/>
      <c r="H40" s="39"/>
    </row>
    <row r="41" spans="1:8" ht="24" customHeight="1">
      <c r="A41" s="39"/>
      <c r="B41" s="39"/>
      <c r="C41" s="39"/>
      <c r="D41" s="39"/>
      <c r="E41" s="39"/>
      <c r="F41" s="39"/>
      <c r="G41" s="55"/>
      <c r="H41" s="39"/>
    </row>
    <row r="42" spans="1:8" ht="24" customHeight="1">
      <c r="A42" s="39"/>
      <c r="B42" s="39"/>
      <c r="C42" s="39"/>
      <c r="D42" s="39"/>
      <c r="E42" s="39"/>
      <c r="F42" s="39"/>
      <c r="G42" s="55"/>
      <c r="H42" s="39"/>
    </row>
    <row r="43" spans="1:8" ht="24" customHeight="1">
      <c r="A43" s="39"/>
      <c r="B43" s="39"/>
      <c r="C43" s="39"/>
      <c r="D43" s="39"/>
      <c r="E43" s="39"/>
      <c r="F43" s="39"/>
      <c r="G43" s="55"/>
      <c r="H43" s="39"/>
    </row>
    <row r="44" spans="1:8" ht="24" customHeight="1">
      <c r="A44" s="39"/>
      <c r="B44" s="39"/>
      <c r="C44" s="39"/>
      <c r="D44" s="39"/>
      <c r="E44" s="39"/>
      <c r="F44" s="39"/>
      <c r="G44" s="55"/>
      <c r="H44" s="39"/>
    </row>
    <row r="45" spans="1:8" ht="24" customHeight="1">
      <c r="A45" s="39"/>
      <c r="B45" s="39"/>
      <c r="C45" s="39"/>
      <c r="D45" s="39"/>
      <c r="E45" s="39"/>
      <c r="F45" s="39"/>
      <c r="G45" s="55"/>
      <c r="H45" s="39"/>
    </row>
    <row r="46" spans="1:8" ht="24" customHeight="1">
      <c r="A46" s="39"/>
      <c r="B46" s="39"/>
      <c r="C46" s="39"/>
      <c r="D46" s="39"/>
      <c r="E46" s="39"/>
      <c r="F46" s="39"/>
      <c r="G46" s="55"/>
      <c r="H46" s="39"/>
    </row>
    <row r="47" spans="1:8" ht="24" customHeight="1">
      <c r="A47" s="39"/>
      <c r="B47" s="39"/>
      <c r="C47" s="39"/>
      <c r="D47" s="39"/>
      <c r="E47" s="39"/>
      <c r="F47" s="39"/>
      <c r="G47" s="55"/>
      <c r="H47" s="39"/>
    </row>
    <row r="57" spans="1:8" ht="24" customHeight="1">
      <c r="A57" s="39"/>
      <c r="B57" s="39"/>
      <c r="C57" s="39"/>
      <c r="D57" s="39"/>
      <c r="E57" s="39"/>
      <c r="F57" s="39"/>
      <c r="G57" s="55"/>
      <c r="H57" s="39"/>
    </row>
    <row r="58" spans="1:8" ht="24" customHeight="1">
      <c r="A58" s="39"/>
      <c r="B58" s="39"/>
      <c r="C58" s="39"/>
      <c r="D58" s="39"/>
      <c r="E58" s="39"/>
      <c r="F58" s="39"/>
      <c r="G58" s="55"/>
      <c r="H58" s="39"/>
    </row>
    <row r="59" spans="1:8" ht="24" customHeight="1">
      <c r="A59" s="39"/>
      <c r="B59" s="39"/>
      <c r="C59" s="39"/>
      <c r="D59" s="39"/>
      <c r="E59" s="39"/>
      <c r="F59" s="39"/>
      <c r="G59" s="55"/>
      <c r="H59" s="39"/>
    </row>
    <row r="60" spans="1:8" ht="24" customHeight="1">
      <c r="A60" s="39"/>
      <c r="B60" s="39"/>
      <c r="C60" s="39"/>
      <c r="D60" s="39"/>
      <c r="E60" s="39"/>
      <c r="F60" s="39"/>
      <c r="G60" s="55"/>
      <c r="H60" s="39"/>
    </row>
    <row r="61" spans="1:8" ht="24" customHeight="1">
      <c r="A61" s="39"/>
      <c r="B61" s="39"/>
      <c r="C61" s="39"/>
      <c r="D61" s="39"/>
      <c r="E61" s="39"/>
      <c r="F61" s="39"/>
      <c r="G61" s="55"/>
      <c r="H61" s="39"/>
    </row>
    <row r="62" spans="1:8" ht="24" customHeight="1">
      <c r="A62" s="39"/>
      <c r="B62" s="39"/>
      <c r="C62" s="39"/>
      <c r="D62" s="39"/>
      <c r="E62" s="39"/>
      <c r="F62" s="39"/>
      <c r="G62" s="55"/>
      <c r="H62" s="39"/>
    </row>
    <row r="63" spans="1:8" ht="24" customHeight="1">
      <c r="A63" s="39"/>
      <c r="B63" s="39"/>
      <c r="C63" s="39"/>
      <c r="D63" s="39"/>
      <c r="E63" s="39"/>
      <c r="F63" s="39"/>
      <c r="G63" s="55"/>
      <c r="H63" s="39"/>
    </row>
    <row r="64" spans="1:8" ht="24" customHeight="1">
      <c r="A64" s="39"/>
      <c r="B64" s="39"/>
      <c r="C64" s="39"/>
      <c r="D64" s="39"/>
      <c r="E64" s="39"/>
      <c r="F64" s="39"/>
      <c r="G64" s="55"/>
      <c r="H64" s="39"/>
    </row>
    <row r="65" spans="1:8" ht="24" customHeight="1">
      <c r="A65" s="39"/>
      <c r="B65" s="39"/>
      <c r="C65" s="39"/>
      <c r="D65" s="39"/>
      <c r="E65" s="39"/>
      <c r="F65" s="39"/>
      <c r="G65" s="55"/>
      <c r="H65" s="39"/>
    </row>
    <row r="66" spans="1:8" ht="24" customHeight="1">
      <c r="A66" s="39"/>
      <c r="B66" s="39"/>
      <c r="C66" s="39"/>
      <c r="D66" s="39"/>
      <c r="E66" s="39"/>
      <c r="F66" s="39"/>
      <c r="G66" s="55"/>
      <c r="H66" s="39"/>
    </row>
    <row r="67" spans="1:8" ht="24" customHeight="1">
      <c r="A67" s="39"/>
      <c r="B67" s="39"/>
      <c r="C67" s="39"/>
      <c r="D67" s="39"/>
      <c r="E67" s="39"/>
      <c r="F67" s="39"/>
      <c r="G67" s="55"/>
      <c r="H67" s="26"/>
    </row>
  </sheetData>
  <mergeCells count="5">
    <mergeCell ref="A2:J2"/>
    <mergeCell ref="A3:J3"/>
    <mergeCell ref="A4:J4"/>
    <mergeCell ref="A5:J5"/>
    <mergeCell ref="F6:H6"/>
  </mergeCells>
  <printOptions horizontalCentered="1"/>
  <pageMargins left="0.39370078740157499" right="0.39370078740157499" top="0.90500000000000003" bottom="0.31496062992126" header="0.31496062992126" footer="0.31496062992126"/>
  <pageSetup paperSize="9" scale="95" orientation="landscape" r:id="rId1"/>
  <headerFooter>
    <oddFooter xml:space="preserve">&amp;R&amp;8                        
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showGridLines="0" view="pageBreakPreview" zoomScaleNormal="100" zoomScaleSheetLayoutView="100" workbookViewId="0">
      <selection activeCell="C78" sqref="C78"/>
    </sheetView>
  </sheetViews>
  <sheetFormatPr defaultColWidth="10.7265625" defaultRowHeight="24" customHeight="1"/>
  <cols>
    <col min="1" max="1" width="52.453125" style="64" customWidth="1"/>
    <col min="2" max="2" width="3.7265625" style="65" customWidth="1"/>
    <col min="3" max="3" width="6.1796875" style="64" customWidth="1"/>
    <col min="4" max="4" width="1.54296875" style="65" customWidth="1"/>
    <col min="5" max="5" width="16.7265625" style="65" customWidth="1"/>
    <col min="6" max="6" width="1.453125" style="65" customWidth="1"/>
    <col min="7" max="7" width="16.7265625" style="65" customWidth="1"/>
    <col min="8" max="16384" width="10.7265625" style="65"/>
  </cols>
  <sheetData>
    <row r="1" spans="1:7" s="57" customFormat="1" ht="24" customHeight="1">
      <c r="B1" s="58"/>
      <c r="C1" s="59"/>
      <c r="D1" s="60"/>
      <c r="E1" s="60"/>
      <c r="F1" s="60"/>
      <c r="G1" s="61" t="s">
        <v>54</v>
      </c>
    </row>
    <row r="2" spans="1:7" s="57" customFormat="1" ht="24" customHeight="1">
      <c r="A2" s="62" t="s">
        <v>0</v>
      </c>
      <c r="B2" s="58"/>
      <c r="C2" s="59"/>
      <c r="D2" s="60"/>
      <c r="E2" s="60"/>
      <c r="F2" s="60"/>
      <c r="G2" s="60"/>
    </row>
    <row r="3" spans="1:7" s="57" customFormat="1" ht="24" customHeight="1">
      <c r="A3" s="62" t="s">
        <v>100</v>
      </c>
      <c r="B3" s="58"/>
      <c r="C3" s="59"/>
      <c r="D3" s="60"/>
      <c r="E3" s="60"/>
      <c r="F3" s="60"/>
      <c r="G3" s="60"/>
    </row>
    <row r="4" spans="1:7" s="57" customFormat="1" ht="24" customHeight="1">
      <c r="A4" s="62" t="s">
        <v>112</v>
      </c>
      <c r="B4" s="60"/>
      <c r="C4" s="59"/>
      <c r="D4" s="60"/>
      <c r="E4" s="60"/>
      <c r="F4" s="60"/>
      <c r="G4" s="60"/>
    </row>
    <row r="5" spans="1:7" s="57" customFormat="1" ht="24" customHeight="1">
      <c r="B5" s="60"/>
      <c r="C5" s="59"/>
      <c r="D5" s="60"/>
      <c r="E5" s="60"/>
      <c r="F5" s="60"/>
      <c r="G5" s="63" t="s">
        <v>1</v>
      </c>
    </row>
    <row r="6" spans="1:7" ht="24" customHeight="1">
      <c r="C6" s="66"/>
      <c r="E6" s="67">
        <v>2019</v>
      </c>
      <c r="F6" s="68"/>
      <c r="G6" s="67">
        <v>2018</v>
      </c>
    </row>
    <row r="7" spans="1:7" s="100" customFormat="1" ht="24" customHeight="1">
      <c r="A7" s="99" t="s">
        <v>66</v>
      </c>
      <c r="C7" s="101"/>
      <c r="E7" s="102"/>
      <c r="F7" s="102"/>
      <c r="G7" s="102"/>
    </row>
    <row r="8" spans="1:7" ht="24" customHeight="1">
      <c r="A8" s="64" t="s">
        <v>134</v>
      </c>
      <c r="C8" s="103"/>
      <c r="E8" s="87">
        <f>PL!E52</f>
        <v>18213119</v>
      </c>
      <c r="F8" s="94"/>
      <c r="G8" s="87">
        <v>-37400254</v>
      </c>
    </row>
    <row r="9" spans="1:7" ht="24" customHeight="1">
      <c r="A9" s="64" t="s">
        <v>135</v>
      </c>
      <c r="C9" s="103"/>
      <c r="E9" s="76"/>
      <c r="F9" s="104"/>
      <c r="G9" s="104"/>
    </row>
    <row r="10" spans="1:7" ht="24" customHeight="1">
      <c r="A10" s="64" t="s">
        <v>39</v>
      </c>
      <c r="C10" s="103"/>
      <c r="E10" s="76"/>
      <c r="F10" s="104"/>
      <c r="G10" s="104"/>
    </row>
    <row r="11" spans="1:7" ht="24" customHeight="1">
      <c r="A11" s="64" t="s">
        <v>40</v>
      </c>
      <c r="E11" s="87">
        <v>15611241</v>
      </c>
      <c r="F11" s="76"/>
      <c r="G11" s="76">
        <v>15673033</v>
      </c>
    </row>
    <row r="12" spans="1:7" ht="24" customHeight="1">
      <c r="A12" s="64" t="s">
        <v>106</v>
      </c>
      <c r="E12" s="76">
        <v>-340418</v>
      </c>
      <c r="F12" s="76"/>
      <c r="G12" s="76">
        <v>-300739</v>
      </c>
    </row>
    <row r="13" spans="1:7" ht="24" customHeight="1">
      <c r="A13" s="64" t="s">
        <v>130</v>
      </c>
      <c r="E13" s="76">
        <v>749916</v>
      </c>
      <c r="F13" s="76"/>
      <c r="G13" s="76">
        <v>1776783</v>
      </c>
    </row>
    <row r="14" spans="1:7" ht="24" customHeight="1">
      <c r="A14" s="64" t="s">
        <v>97</v>
      </c>
      <c r="E14" s="76">
        <v>-186346</v>
      </c>
      <c r="F14" s="76"/>
      <c r="G14" s="76">
        <v>-653</v>
      </c>
    </row>
    <row r="15" spans="1:7" ht="24" customHeight="1">
      <c r="A15" s="79" t="s">
        <v>41</v>
      </c>
      <c r="E15" s="76">
        <v>10277514</v>
      </c>
      <c r="F15" s="76"/>
      <c r="G15" s="76">
        <v>3168506</v>
      </c>
    </row>
    <row r="16" spans="1:7" ht="24" customHeight="1">
      <c r="A16" s="64" t="s">
        <v>136</v>
      </c>
      <c r="E16" s="76">
        <v>-379866</v>
      </c>
      <c r="F16" s="76"/>
      <c r="G16" s="76">
        <v>876114</v>
      </c>
    </row>
    <row r="17" spans="1:7" ht="24" customHeight="1">
      <c r="A17" s="64" t="s">
        <v>42</v>
      </c>
      <c r="E17" s="76">
        <v>-611007</v>
      </c>
      <c r="F17" s="76"/>
      <c r="G17" s="76">
        <v>-1366463</v>
      </c>
    </row>
    <row r="18" spans="1:7" ht="24" customHeight="1">
      <c r="A18" s="64" t="s">
        <v>43</v>
      </c>
      <c r="E18" s="86">
        <v>71867</v>
      </c>
      <c r="F18" s="76"/>
      <c r="G18" s="86">
        <v>55801</v>
      </c>
    </row>
    <row r="19" spans="1:7" ht="24" customHeight="1">
      <c r="A19" s="64" t="s">
        <v>128</v>
      </c>
      <c r="E19" s="105"/>
      <c r="F19" s="105"/>
      <c r="G19" s="105"/>
    </row>
    <row r="20" spans="1:7" ht="24" customHeight="1">
      <c r="A20" s="64" t="s">
        <v>44</v>
      </c>
      <c r="E20" s="106">
        <f>SUM(E8:E18)</f>
        <v>43406020</v>
      </c>
      <c r="F20" s="106"/>
      <c r="G20" s="106">
        <f>SUM(G8:G18)</f>
        <v>-17517872</v>
      </c>
    </row>
    <row r="21" spans="1:7" ht="24" customHeight="1">
      <c r="A21" s="64" t="s">
        <v>102</v>
      </c>
      <c r="E21" s="105"/>
      <c r="F21" s="105"/>
      <c r="G21" s="105"/>
    </row>
    <row r="22" spans="1:7" ht="24" customHeight="1">
      <c r="A22" s="64" t="s">
        <v>75</v>
      </c>
      <c r="E22" s="76">
        <v>75939105</v>
      </c>
      <c r="F22" s="76"/>
      <c r="G22" s="76">
        <v>417888</v>
      </c>
    </row>
    <row r="23" spans="1:7" ht="24" customHeight="1">
      <c r="A23" s="64" t="s">
        <v>45</v>
      </c>
      <c r="E23" s="76">
        <v>1269356</v>
      </c>
      <c r="F23" s="76"/>
      <c r="G23" s="76">
        <v>-3900673</v>
      </c>
    </row>
    <row r="24" spans="1:7" ht="24" customHeight="1">
      <c r="A24" s="64" t="s">
        <v>46</v>
      </c>
      <c r="E24" s="76">
        <v>2903371</v>
      </c>
      <c r="F24" s="76"/>
      <c r="G24" s="76">
        <v>-1447740</v>
      </c>
    </row>
    <row r="25" spans="1:7" ht="24" customHeight="1">
      <c r="A25" s="64" t="s">
        <v>47</v>
      </c>
      <c r="E25" s="76"/>
      <c r="F25" s="76"/>
      <c r="G25" s="76"/>
    </row>
    <row r="26" spans="1:7" ht="24" customHeight="1">
      <c r="A26" s="64" t="s">
        <v>92</v>
      </c>
      <c r="E26" s="76">
        <v>-92671178</v>
      </c>
      <c r="F26" s="76"/>
      <c r="G26" s="76">
        <v>-16706162</v>
      </c>
    </row>
    <row r="27" spans="1:7" ht="24" customHeight="1">
      <c r="A27" s="64" t="s">
        <v>48</v>
      </c>
      <c r="E27" s="76">
        <v>-3206276</v>
      </c>
      <c r="F27" s="76"/>
      <c r="G27" s="76">
        <v>-8690913</v>
      </c>
    </row>
    <row r="28" spans="1:7" ht="24" customHeight="1">
      <c r="A28" s="64" t="s">
        <v>137</v>
      </c>
      <c r="E28" s="86">
        <v>-758952</v>
      </c>
      <c r="F28" s="76"/>
      <c r="G28" s="86">
        <v>-1259292</v>
      </c>
    </row>
    <row r="29" spans="1:7" ht="24" customHeight="1">
      <c r="A29" s="64" t="s">
        <v>107</v>
      </c>
      <c r="E29" s="76">
        <f>SUM(E20:E28)</f>
        <v>26881446</v>
      </c>
      <c r="F29" s="106"/>
      <c r="G29" s="76">
        <f>SUM(G20:G28)</f>
        <v>-49104764</v>
      </c>
    </row>
    <row r="30" spans="1:7" ht="24" customHeight="1">
      <c r="A30" s="64" t="s">
        <v>49</v>
      </c>
      <c r="E30" s="87">
        <v>-71867</v>
      </c>
      <c r="F30" s="87"/>
      <c r="G30" s="87">
        <v>-55801</v>
      </c>
    </row>
    <row r="31" spans="1:7" ht="24" customHeight="1">
      <c r="A31" s="107" t="s">
        <v>98</v>
      </c>
      <c r="B31" s="57"/>
      <c r="C31" s="103"/>
      <c r="E31" s="86">
        <v>-733718</v>
      </c>
      <c r="F31" s="76"/>
      <c r="G31" s="86">
        <v>-13894428</v>
      </c>
    </row>
    <row r="32" spans="1:7" ht="24" customHeight="1">
      <c r="A32" s="108" t="s">
        <v>131</v>
      </c>
      <c r="B32" s="57"/>
      <c r="C32" s="103"/>
      <c r="E32" s="86">
        <f>SUM(E29:E31)</f>
        <v>26075861</v>
      </c>
      <c r="F32" s="109"/>
      <c r="G32" s="86">
        <f>SUM(G29:G31)</f>
        <v>-63054993</v>
      </c>
    </row>
    <row r="33" spans="1:7" ht="24" customHeight="1">
      <c r="A33" s="107"/>
      <c r="B33" s="57"/>
      <c r="C33" s="103"/>
    </row>
    <row r="34" spans="1:7" ht="24" customHeight="1">
      <c r="A34" s="107" t="s">
        <v>13</v>
      </c>
      <c r="B34" s="57"/>
      <c r="C34" s="103"/>
    </row>
    <row r="35" spans="1:7" s="57" customFormat="1" ht="24" customHeight="1">
      <c r="B35" s="58"/>
      <c r="C35" s="59"/>
      <c r="D35" s="60"/>
      <c r="E35" s="60"/>
      <c r="F35" s="60"/>
      <c r="G35" s="61" t="s">
        <v>54</v>
      </c>
    </row>
    <row r="36" spans="1:7" s="57" customFormat="1" ht="24" customHeight="1">
      <c r="A36" s="62" t="s">
        <v>0</v>
      </c>
      <c r="B36" s="58"/>
      <c r="C36" s="59"/>
      <c r="D36" s="60"/>
      <c r="E36" s="60"/>
      <c r="F36" s="60"/>
      <c r="G36" s="60"/>
    </row>
    <row r="37" spans="1:7" s="57" customFormat="1" ht="24" customHeight="1">
      <c r="A37" s="62" t="s">
        <v>101</v>
      </c>
      <c r="B37" s="58"/>
      <c r="C37" s="59"/>
      <c r="D37" s="60"/>
      <c r="E37" s="60"/>
      <c r="F37" s="60"/>
      <c r="G37" s="60"/>
    </row>
    <row r="38" spans="1:7" s="57" customFormat="1" ht="24" customHeight="1">
      <c r="A38" s="62" t="s">
        <v>112</v>
      </c>
      <c r="B38" s="60"/>
      <c r="C38" s="59"/>
      <c r="D38" s="60"/>
      <c r="E38" s="60"/>
      <c r="F38" s="60"/>
      <c r="G38" s="60"/>
    </row>
    <row r="39" spans="1:7" s="57" customFormat="1" ht="24" customHeight="1">
      <c r="B39" s="60"/>
      <c r="C39" s="59"/>
      <c r="D39" s="60"/>
      <c r="E39" s="60"/>
      <c r="F39" s="60"/>
      <c r="G39" s="63" t="s">
        <v>1</v>
      </c>
    </row>
    <row r="40" spans="1:7" ht="24" customHeight="1">
      <c r="C40" s="66"/>
      <c r="E40" s="67">
        <v>2019</v>
      </c>
      <c r="F40" s="68"/>
      <c r="G40" s="67">
        <v>2018</v>
      </c>
    </row>
    <row r="41" spans="1:7" ht="24" customHeight="1">
      <c r="A41" s="99" t="s">
        <v>65</v>
      </c>
      <c r="B41" s="100"/>
      <c r="C41" s="103"/>
      <c r="E41" s="95"/>
      <c r="F41" s="61"/>
      <c r="G41" s="95"/>
    </row>
    <row r="42" spans="1:7" ht="24" customHeight="1">
      <c r="A42" s="64" t="s">
        <v>139</v>
      </c>
      <c r="C42" s="103"/>
      <c r="E42" s="87">
        <v>-14091300</v>
      </c>
      <c r="F42" s="87"/>
      <c r="G42" s="87">
        <v>-3769348</v>
      </c>
    </row>
    <row r="43" spans="1:7" ht="24" customHeight="1">
      <c r="A43" s="64" t="s">
        <v>94</v>
      </c>
      <c r="C43" s="103"/>
      <c r="E43" s="87">
        <v>-554400</v>
      </c>
      <c r="F43" s="87"/>
      <c r="G43" s="87">
        <v>-123300</v>
      </c>
    </row>
    <row r="44" spans="1:7" ht="24" customHeight="1">
      <c r="A44" s="64" t="s">
        <v>99</v>
      </c>
      <c r="C44" s="103"/>
      <c r="E44" s="87">
        <v>1796557</v>
      </c>
      <c r="F44" s="87"/>
      <c r="G44" s="87">
        <v>653</v>
      </c>
    </row>
    <row r="45" spans="1:7" s="110" customFormat="1" ht="24" customHeight="1">
      <c r="A45" s="84" t="s">
        <v>138</v>
      </c>
      <c r="C45" s="111"/>
      <c r="E45" s="87">
        <v>483304</v>
      </c>
      <c r="F45" s="87"/>
      <c r="G45" s="87">
        <v>1256135</v>
      </c>
    </row>
    <row r="46" spans="1:7" ht="24" customHeight="1">
      <c r="A46" s="99" t="s">
        <v>132</v>
      </c>
      <c r="C46" s="103"/>
      <c r="E46" s="77">
        <f>SUM(E42:E45)</f>
        <v>-12365839</v>
      </c>
      <c r="F46" s="76"/>
      <c r="G46" s="77">
        <f>SUM(G42:G45)</f>
        <v>-2635860</v>
      </c>
    </row>
    <row r="47" spans="1:7" ht="24" customHeight="1">
      <c r="A47" s="99" t="s">
        <v>103</v>
      </c>
      <c r="B47" s="100"/>
      <c r="C47" s="103"/>
      <c r="E47" s="76"/>
      <c r="F47" s="76"/>
      <c r="G47" s="76"/>
    </row>
    <row r="48" spans="1:7" ht="24" customHeight="1">
      <c r="A48" s="64" t="s">
        <v>108</v>
      </c>
      <c r="B48" s="100"/>
      <c r="C48" s="103"/>
      <c r="E48" s="76">
        <v>-1397595</v>
      </c>
      <c r="F48" s="76"/>
      <c r="G48" s="112">
        <v>-694169</v>
      </c>
    </row>
    <row r="49" spans="1:7" ht="24" customHeight="1">
      <c r="A49" s="64" t="s">
        <v>93</v>
      </c>
      <c r="B49" s="57"/>
      <c r="C49" s="103"/>
      <c r="D49" s="65">
        <v>0</v>
      </c>
      <c r="E49" s="76">
        <v>-54675000</v>
      </c>
      <c r="F49" s="76"/>
      <c r="G49" s="112">
        <v>-36450000</v>
      </c>
    </row>
    <row r="50" spans="1:7" ht="24" customHeight="1">
      <c r="A50" s="99" t="s">
        <v>50</v>
      </c>
      <c r="B50" s="57"/>
      <c r="C50" s="103"/>
      <c r="E50" s="77">
        <f>SUM(E48:E49)</f>
        <v>-56072595</v>
      </c>
      <c r="F50" s="76"/>
      <c r="G50" s="77">
        <f>SUM(G48:G49)</f>
        <v>-37144169</v>
      </c>
    </row>
    <row r="51" spans="1:7" ht="24" customHeight="1">
      <c r="A51" s="99" t="s">
        <v>109</v>
      </c>
      <c r="C51" s="103"/>
      <c r="E51" s="87">
        <f>E50+E46+E32</f>
        <v>-42362573</v>
      </c>
      <c r="F51" s="76"/>
      <c r="G51" s="87">
        <f>G50+G46+G32</f>
        <v>-102835022</v>
      </c>
    </row>
    <row r="52" spans="1:7" ht="24" customHeight="1">
      <c r="A52" s="64" t="s">
        <v>129</v>
      </c>
      <c r="C52" s="103"/>
      <c r="D52" s="103"/>
      <c r="E52" s="87">
        <v>-8634</v>
      </c>
      <c r="F52" s="87"/>
      <c r="G52" s="87">
        <v>-59221</v>
      </c>
    </row>
    <row r="53" spans="1:7" ht="24" customHeight="1">
      <c r="A53" s="108" t="s">
        <v>51</v>
      </c>
      <c r="B53" s="57"/>
      <c r="C53" s="103"/>
      <c r="E53" s="86">
        <f>SUM(BS!G11)</f>
        <v>198395426</v>
      </c>
      <c r="F53" s="76"/>
      <c r="G53" s="86">
        <v>314526252</v>
      </c>
    </row>
    <row r="54" spans="1:7" ht="24" customHeight="1" thickBot="1">
      <c r="A54" s="108" t="s">
        <v>52</v>
      </c>
      <c r="B54" s="57"/>
      <c r="C54" s="103"/>
      <c r="E54" s="91">
        <f>SUM(E51:E53)</f>
        <v>156024219</v>
      </c>
      <c r="F54" s="76"/>
      <c r="G54" s="91">
        <f>SUM(G51:G53)</f>
        <v>211632009</v>
      </c>
    </row>
    <row r="55" spans="1:7" ht="24" customHeight="1" thickTop="1">
      <c r="C55" s="103"/>
      <c r="E55" s="76">
        <f>E54-BS!E11</f>
        <v>0</v>
      </c>
      <c r="F55" s="76"/>
      <c r="G55" s="76"/>
    </row>
    <row r="56" spans="1:7" ht="24" customHeight="1">
      <c r="A56" s="99" t="s">
        <v>77</v>
      </c>
      <c r="C56" s="103"/>
      <c r="E56" s="104"/>
      <c r="F56" s="104"/>
      <c r="G56" s="104"/>
    </row>
    <row r="57" spans="1:7" ht="24" customHeight="1">
      <c r="A57" s="64" t="s">
        <v>78</v>
      </c>
      <c r="C57" s="103"/>
      <c r="E57" s="104"/>
      <c r="F57" s="104"/>
      <c r="G57" s="104"/>
    </row>
    <row r="58" spans="1:7" ht="24" customHeight="1">
      <c r="A58" s="64" t="s">
        <v>110</v>
      </c>
      <c r="C58" s="103"/>
      <c r="E58" s="104"/>
      <c r="F58" s="104"/>
      <c r="G58" s="104"/>
    </row>
    <row r="59" spans="1:7" ht="24" customHeight="1">
      <c r="A59" s="64" t="s">
        <v>87</v>
      </c>
      <c r="C59" s="103"/>
      <c r="E59" s="76">
        <v>-5159064</v>
      </c>
      <c r="F59" s="104"/>
      <c r="G59" s="104">
        <v>5463350</v>
      </c>
    </row>
    <row r="60" spans="1:7" ht="24" customHeight="1">
      <c r="C60" s="103"/>
      <c r="E60" s="104"/>
      <c r="F60" s="104"/>
      <c r="G60" s="104"/>
    </row>
    <row r="61" spans="1:7" ht="24" customHeight="1">
      <c r="A61" s="107" t="s">
        <v>53</v>
      </c>
      <c r="B61" s="57"/>
      <c r="C61" s="103"/>
    </row>
  </sheetData>
  <printOptions horizontalCentered="1"/>
  <pageMargins left="0.78" right="0.28000000000000003" top="0.78700000000000003" bottom="0.19" header="0.31496062992126" footer="0.31496062992126"/>
  <pageSetup paperSize="9" scale="90" fitToHeight="6" orientation="portrait" r:id="rId1"/>
  <rowBreaks count="1" manualBreakCount="1">
    <brk id="34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</vt:lpstr>
      <vt:lpstr>PL</vt:lpstr>
      <vt:lpstr>CE</vt:lpstr>
      <vt:lpstr>CF</vt:lpstr>
      <vt:lpstr>BS!Print_Area</vt:lpstr>
      <vt:lpstr>CE!Print_Area</vt:lpstr>
      <vt:lpstr>CF!Print_Area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2019-10-24T04:42:02Z</cp:lastPrinted>
  <dcterms:created xsi:type="dcterms:W3CDTF">2011-05-02T09:04:56Z</dcterms:created>
  <dcterms:modified xsi:type="dcterms:W3CDTF">2019-11-14T09:49:06Z</dcterms:modified>
</cp:coreProperties>
</file>