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EY 2019-Q3\"/>
    </mc:Choice>
  </mc:AlternateContent>
  <xr:revisionPtr revIDLastSave="0" documentId="8_{B3DED4E9-ABA5-4E56-B093-986CCF3FD235}" xr6:coauthVersionLast="41" xr6:coauthVersionMax="41" xr10:uidLastSave="{00000000-0000-0000-0000-000000000000}"/>
  <bookViews>
    <workbookView xWindow="2260" yWindow="0" windowWidth="14540" windowHeight="1020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BS!$A$1:$F$64</definedName>
    <definedName name="_xlnm.Print_Area" localSheetId="2">CE!$A$1:$K$20</definedName>
    <definedName name="_xlnm.Print_Area" localSheetId="3">'CF '!$A$1:$F$61</definedName>
    <definedName name="_xlnm.Print_Area" localSheetId="1">PL!$A$1:$F$62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6" l="1"/>
  <c r="F56" i="4" l="1"/>
  <c r="F44" i="4"/>
  <c r="D44" i="4"/>
  <c r="F39" i="4"/>
  <c r="D39" i="4"/>
  <c r="F22" i="4"/>
  <c r="D22" i="4"/>
  <c r="F16" i="4"/>
  <c r="F23" i="4" s="1"/>
  <c r="D16" i="4"/>
  <c r="F45" i="4" l="1"/>
  <c r="F57" i="4"/>
  <c r="F58" i="4" s="1"/>
  <c r="D45" i="4"/>
  <c r="D23" i="4"/>
  <c r="F50" i="6" l="1"/>
  <c r="D50" i="6"/>
  <c r="F46" i="6"/>
  <c r="D46" i="6"/>
  <c r="F49" i="5" l="1"/>
  <c r="D49" i="5"/>
  <c r="F18" i="5"/>
  <c r="D18" i="5"/>
  <c r="F44" i="5" l="1"/>
  <c r="F50" i="5" s="1"/>
  <c r="F52" i="5" s="1"/>
  <c r="F20" i="6" s="1"/>
  <c r="F29" i="6" s="1"/>
  <c r="F32" i="6" s="1"/>
  <c r="F51" i="6" s="1"/>
  <c r="F55" i="6" s="1"/>
  <c r="F13" i="5"/>
  <c r="F19" i="5" s="1"/>
  <c r="K12" i="2"/>
  <c r="K10" i="2"/>
  <c r="F21" i="5" l="1"/>
  <c r="F23" i="5" s="1"/>
  <c r="F25" i="5" s="1"/>
  <c r="F28" i="5" s="1"/>
  <c r="F54" i="5"/>
  <c r="F56" i="5" l="1"/>
  <c r="D13" i="5"/>
  <c r="D44" i="5"/>
  <c r="F59" i="5" l="1"/>
  <c r="I11" i="2"/>
  <c r="K11" i="2" s="1"/>
  <c r="D50" i="5"/>
  <c r="D19" i="5"/>
  <c r="D21" i="5" s="1"/>
  <c r="D23" i="5" s="1"/>
  <c r="D25" i="5" s="1"/>
  <c r="D28" i="5" s="1"/>
  <c r="D52" i="5" l="1"/>
  <c r="D54" i="5" l="1"/>
  <c r="D8" i="6"/>
  <c r="D20" i="6" s="1"/>
  <c r="D29" i="6" s="1"/>
  <c r="D32" i="6" s="1"/>
  <c r="D51" i="6" s="1"/>
  <c r="D55" i="6" s="1"/>
  <c r="D56" i="6" s="1"/>
  <c r="K17" i="2"/>
  <c r="D56" i="5" l="1"/>
  <c r="D59" i="5" s="1"/>
  <c r="I16" i="2"/>
  <c r="I13" i="2"/>
  <c r="H13" i="2"/>
  <c r="E13" i="2"/>
  <c r="C13" i="2"/>
  <c r="C15" i="2" l="1"/>
  <c r="E15" i="2"/>
  <c r="E18" i="2" s="1"/>
  <c r="K16" i="2"/>
  <c r="D52" i="4" l="1"/>
  <c r="E19" i="2" s="1"/>
  <c r="C18" i="2"/>
  <c r="I18" i="2"/>
  <c r="D51" i="4" l="1"/>
  <c r="C19" i="2" s="1"/>
  <c r="D55" i="4"/>
  <c r="G13" i="2"/>
  <c r="G15" i="2" l="1"/>
  <c r="K15" i="2" s="1"/>
  <c r="I19" i="2"/>
  <c r="K13" i="2"/>
  <c r="G18" i="2" l="1"/>
  <c r="K18" i="2"/>
  <c r="D54" i="4" l="1"/>
  <c r="D56" i="4" s="1"/>
  <c r="D57" i="4" s="1"/>
  <c r="D58" i="4" s="1"/>
  <c r="G19" i="2" l="1"/>
  <c r="K19" i="2"/>
</calcChain>
</file>

<file path=xl/sharedStrings.xml><?xml version="1.0" encoding="utf-8"?>
<sst xmlns="http://schemas.openxmlformats.org/spreadsheetml/2006/main" count="202" uniqueCount="140">
  <si>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</si>
  <si>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</si>
  <si>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</si>
  <si>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</si>
  <si>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</si>
  <si>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</si>
  <si>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</si>
  <si>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</si>
  <si>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 xml:space="preserve">   อื่น ๆ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</si>
  <si>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</si>
  <si>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</si>
  <si>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</si>
  <si>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</si>
  <si>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</si>
  <si>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</si>
  <si>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</si>
  <si>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</si>
  <si>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</si>
  <si>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</si>
  <si>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</si>
  <si>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</si>
  <si>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</si>
  <si>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</si>
  <si>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</si>
  <si>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</si>
  <si>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</si>
  <si>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</si>
  <si>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</si>
  <si>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</si>
  <si>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</si>
  <si>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</si>
  <si>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</si>
  <si>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</si>
  <si>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</si>
  <si>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</si>
  <si>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</si>
  <si>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</si>
  <si>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</si>
  <si>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</si>
  <si>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</si>
  <si>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</si>
  <si>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</si>
  <si>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</si>
  <si>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ค่าใช้จ่ายทางการเงิน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</si>
  <si>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</si>
  <si>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</si>
  <si>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</si>
  <si>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</si>
  <si>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</si>
  <si>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</si>
  <si>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</si>
  <si>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</si>
  <si>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</si>
  <si>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</si>
  <si>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</si>
  <si>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จ่ายดอกเบี้ย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</si>
  <si>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</si>
  <si>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</si>
  <si>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</si>
  <si>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</si>
  <si>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</si>
  <si>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</si>
  <si>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ทุนเรือนหุ้นที่ออก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</si>
  <si>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</si>
  <si>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</si>
  <si>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</si>
  <si>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</si>
  <si>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</si>
  <si>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</si>
  <si>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</si>
  <si>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 xml:space="preserve">   สำหรับเงินสดและรายการเทียบเท่าเงินสด</t>
  </si>
  <si>
    <t xml:space="preserve">   รายได้จากการขายเศษซาก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</si>
  <si>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</si>
  <si>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</si>
  <si>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</si>
  <si>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</si>
  <si>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</si>
  <si>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</si>
  <si>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สินทรัพย์ไม่หมุนเวียนอื่น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</si>
  <si>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</si>
  <si>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</si>
  <si>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</si>
  <si>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</si>
  <si>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</si>
  <si>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</si>
  <si>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</si>
  <si>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</si>
  <si>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</si>
  <si>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</si>
  <si>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</si>
  <si>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ส่วนของหนี้สินตามสัญญาเช่าการเงินที่ถึงกำหนดชำระภายในหนึ่งปี</t>
  </si>
  <si>
    <t>ลูกหนี้การค้าและลูกหนี้อื่น</t>
  </si>
  <si>
    <t>หนี้สินตามสัญญาเช่าการเงิน - สุทธิจากส่วนที่ถึง</t>
  </si>
  <si>
    <t xml:space="preserve">   กำหนดชำระภายในหนึ่งปี</t>
  </si>
  <si>
    <t>เงินลงทุนชั่วคราว - เงินฝากประจำ</t>
  </si>
  <si>
    <t>สินทรัพย์ไม่มีตัวตน - ซอฟต์แวร์คอมพิวเตอร์</t>
  </si>
  <si>
    <t>เงินปันผลจ่าย</t>
  </si>
  <si>
    <t>ซื้อซอฟต์แวร์คอมพิวเตอร์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</si>
  <si>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</si>
  <si>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</si>
  <si>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</si>
  <si>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 xml:space="preserve">   กำไรจากการจำหน่ายเครื่องจักรและอุปกรณ์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</si>
  <si>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</si>
  <si>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</si>
  <si>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</si>
  <si>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 xml:space="preserve">   ขาดทุน (กำไร) จากอัตราแลกเปลี่ยนที่ยังไม่เกิดขึ้นจริง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</si>
  <si>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</si>
  <si>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</si>
  <si>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ยอดคงเหลือ ณ วันที่ 1 มกราคม 2561</t>
  </si>
  <si>
    <t>ยอดคงเหลือ ณ วันที่ 30 กันยายน 2561</t>
  </si>
  <si>
    <t xml:space="preserve">   โอนกลับค่าเผื่อหนี้สงสัยจะสูญ</t>
  </si>
  <si>
    <t>ชำระหนี้สินตามสัญญาเช่าการเงิน</t>
  </si>
  <si>
    <t>เงินสดและรายการเทียบเท่าเงินสดลดลงสุทธิ</t>
  </si>
  <si>
    <t xml:space="preserve">   เจ้าหนี้จากการซื้อเครื่องจักรและอุปกรณ์เพิ่มขึ้น (ลดลง)</t>
  </si>
  <si>
    <t>เงินปันผลจ่าย (หมายเหตุ 10)</t>
  </si>
  <si>
    <t>สำหรับงวดเก้าเดือนสิ้นสุดวันที่ 30 กันยายน 2562</t>
  </si>
  <si>
    <t>ยอดคงเหลือ ณ วันที่ 1 มกราคม 2562</t>
  </si>
  <si>
    <t>ยอดคงเหลือ ณ วันที่ 30 กันยายน 2562</t>
  </si>
  <si>
    <t>สำหรับงวดสามเดือนสิ้นสุดวันที่ 30 กันยายน 2562</t>
  </si>
  <si>
    <t>31 ธันวาคม 2561</t>
  </si>
  <si>
    <t>ณ วันที่ 30 กันยายน 2562</t>
  </si>
  <si>
    <t>30 กันยายน 2562</t>
  </si>
  <si>
    <t>รายได้จากการขายและบริการ</t>
  </si>
  <si>
    <t>ค่าใช้จ่ายในการขายและจัดจำหน่าย</t>
  </si>
  <si>
    <t>กำไร (ขาดทุน) ก่อนค่าใช้จ่ายทางการเงินและภาษีเงินได้</t>
  </si>
  <si>
    <t>กำไร (ขาดทุน) ก่อนภาษีเงินได้</t>
  </si>
  <si>
    <t>กำไร (ขาดทุน) สำหรับงวด</t>
  </si>
  <si>
    <t>ผลประโยชน์ (ค่าใช้จ่าย) ภาษีเงินได้</t>
  </si>
  <si>
    <t>กำไร (ขาดทุน) ต่อหุ้นขั้นพื้นฐาน</t>
  </si>
  <si>
    <t>กำไร (ขาดทุน) ก่อนภาษี</t>
  </si>
  <si>
    <t>ขาดทุนจากอัตราแลกเปลี่ยนที่ยังไม่เกิดขึ้นจริง</t>
  </si>
  <si>
    <t xml:space="preserve">   ปรับลดสินค้าคงเหลือเป็นมูลค่าสุทธิที่จะได้รับ</t>
  </si>
  <si>
    <t>กำไร (ขาดทุน) จากการดำเนินงานก่อนการเปลี่ยนแปลงในสินทรัพย์</t>
  </si>
  <si>
    <t>เงินสดสุทธิจาก (ใช้ไปใน) กิจกรรมดำเนินงาน</t>
  </si>
  <si>
    <t>เงินสดสุทธิใช้ไปในกิจกรรมลงทุน</t>
  </si>
  <si>
    <t>รายการปรับกระทบยอดกำไร (ขาดทุน) ก่อนภาษีเป็นเงินสดรับ (จ่าย)</t>
  </si>
  <si>
    <t xml:space="preserve">   จ่ายผลประโยชน์ระยะยาวของพนักงาน</t>
  </si>
  <si>
    <t>เงินสดจาก (ใช้ไปใน) กิจกรรมดำเนินงาน</t>
  </si>
  <si>
    <t>ปรับปรุงอาคารและซื้อเครื่องจักรและอุปกรณ์</t>
  </si>
  <si>
    <t>เงินสดรับจากดอกเบี้ย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</si>
</sst>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</numFmts>
  <fonts count="2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 tint="4.9989318521683403E-2"/>
      <name val="Angsana New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14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44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1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52" borderId="0" applyNumberFormat="0" applyBorder="0" applyAlignment="0" applyProtection="0"/>
    <xf numFmtId="0" fontId="74" fillId="5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5" borderId="0" applyNumberFormat="0" applyBorder="0" applyAlignment="0" applyProtection="0"/>
    <xf numFmtId="0" fontId="80" fillId="58" borderId="0" applyNumberFormat="0" applyBorder="0" applyAlignment="0" applyProtection="0"/>
    <xf numFmtId="0" fontId="81" fillId="56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9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80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4" fontId="82" fillId="61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8" fillId="35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4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7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2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0" fontId="109" fillId="65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38" fontId="58" fillId="66" borderId="0" applyNumberFormat="0" applyBorder="0" applyAlignment="0" applyProtection="0"/>
    <xf numFmtId="38" fontId="58" fillId="66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7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8" borderId="32" applyNumberFormat="0" applyBorder="0" applyAlignment="0" applyProtection="0"/>
    <xf numFmtId="10" fontId="58" fillId="68" borderId="32" applyNumberFormat="0" applyBorder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2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3" fillId="46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2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1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25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80" fillId="70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3" borderId="0" applyNumberFormat="0" applyBorder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1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2" fillId="0" borderId="0">
      <alignment horizontal="left"/>
    </xf>
    <xf numFmtId="0" fontId="163" fillId="71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9" borderId="36" applyNumberFormat="0" applyProtection="0">
      <alignment vertical="center"/>
    </xf>
    <xf numFmtId="4" fontId="169" fillId="72" borderId="36" applyNumberFormat="0" applyProtection="0">
      <alignment horizontal="left" vertical="center" indent="1"/>
    </xf>
    <xf numFmtId="4" fontId="169" fillId="73" borderId="0" applyNumberFormat="0" applyProtection="0">
      <alignment horizontal="left" vertical="center" indent="1"/>
    </xf>
    <xf numFmtId="4" fontId="24" fillId="74" borderId="36" applyNumberFormat="0" applyProtection="0">
      <alignment horizontal="right" vertical="center"/>
    </xf>
    <xf numFmtId="4" fontId="24" fillId="75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5" borderId="16" applyNumberFormat="0" applyAlignment="0" applyProtection="0"/>
    <xf numFmtId="37" fontId="58" fillId="72" borderId="0" applyNumberFormat="0" applyBorder="0" applyAlignment="0" applyProtection="0"/>
    <xf numFmtId="37" fontId="58" fillId="0" borderId="0"/>
    <xf numFmtId="37" fontId="58" fillId="72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2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3" borderId="0" applyNumberFormat="0" applyBorder="0" applyAlignment="0" applyProtection="0"/>
    <xf numFmtId="0" fontId="161" fillId="35" borderId="16" applyNumberFormat="0" applyAlignment="0" applyProtection="0"/>
    <xf numFmtId="0" fontId="161" fillId="35" borderId="16" applyNumberFormat="0" applyAlignment="0" applyProtection="0"/>
    <xf numFmtId="0" fontId="94" fillId="35" borderId="22" applyNumberFormat="0" applyAlignment="0" applyProtection="0"/>
    <xf numFmtId="0" fontId="94" fillId="35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4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6" borderId="22" applyNumberFormat="0" applyAlignment="0" applyProtection="0"/>
    <xf numFmtId="0" fontId="142" fillId="46" borderId="22" applyNumberFormat="0" applyAlignment="0" applyProtection="0"/>
    <xf numFmtId="0" fontId="152" fillId="69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5" fillId="70" borderId="33" applyNumberFormat="0" applyFont="0" applyAlignment="0" applyProtection="0"/>
    <xf numFmtId="0" fontId="68" fillId="70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70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2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6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9" borderId="0" applyNumberFormat="0" applyBorder="0" applyAlignment="0" applyProtection="0">
      <alignment vertical="center"/>
    </xf>
    <xf numFmtId="0" fontId="34" fillId="0" borderId="0"/>
    <xf numFmtId="0" fontId="195" fillId="70" borderId="33" applyNumberFormat="0" applyFont="0" applyAlignment="0" applyProtection="0">
      <alignment vertical="center"/>
    </xf>
    <xf numFmtId="0" fontId="25" fillId="35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3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2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2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70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5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17" fillId="46" borderId="22" applyNumberFormat="0" applyAlignment="0" applyProtection="0">
      <alignment vertical="center"/>
    </xf>
    <xf numFmtId="0" fontId="218" fillId="35" borderId="16" applyNumberFormat="0" applyAlignment="0" applyProtection="0">
      <alignment vertical="center"/>
    </xf>
    <xf numFmtId="0" fontId="25" fillId="46" borderId="22" applyNumberFormat="0" applyAlignment="0" applyProtection="0">
      <alignment vertical="center"/>
    </xf>
    <xf numFmtId="0" fontId="25" fillId="35" borderId="16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6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0" applyNumberFormat="0" applyAlignment="0" applyProtection="0"/>
    <xf numFmtId="0" fontId="19" fillId="8" borderId="13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0" applyNumberFormat="0" applyAlignment="0" applyProtection="0"/>
    <xf numFmtId="0" fontId="18" fillId="0" borderId="12" applyNumberFormat="0" applyFill="0" applyAlignment="0" applyProtection="0"/>
    <xf numFmtId="0" fontId="14" fillId="5" borderId="0" applyNumberFormat="0" applyBorder="0" applyAlignment="0" applyProtection="0"/>
    <xf numFmtId="0" fontId="80" fillId="9" borderId="14" applyNumberFormat="0" applyFont="0" applyAlignment="0" applyProtection="0"/>
    <xf numFmtId="0" fontId="16" fillId="7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1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0">
    <xf numFmtId="0" fontId="0" fillId="0" borderId="0" xfId="0"/>
    <xf numFmtId="164" fontId="3" fillId="0" borderId="0" xfId="1" applyNumberFormat="1" applyFon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horizontal="center" vertical="top"/>
    </xf>
    <xf numFmtId="41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Alignment="1">
      <alignment vertical="top"/>
    </xf>
    <xf numFmtId="41" fontId="3" fillId="0" borderId="3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2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left" vertical="top"/>
    </xf>
    <xf numFmtId="164" fontId="3" fillId="0" borderId="0" xfId="0" quotePrefix="1" applyNumberFormat="1" applyFont="1" applyFill="1" applyAlignment="1">
      <alignment horizontal="centerContinuous" vertical="top"/>
    </xf>
    <xf numFmtId="37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top"/>
    </xf>
    <xf numFmtId="41" fontId="3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>
      <alignment vertical="top"/>
    </xf>
    <xf numFmtId="37" fontId="6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41" fontId="3" fillId="0" borderId="6" xfId="0" applyNumberFormat="1" applyFont="1" applyFill="1" applyBorder="1" applyAlignment="1">
      <alignment horizontal="center" vertical="top"/>
    </xf>
    <xf numFmtId="41" fontId="3" fillId="0" borderId="4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2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49" fontId="4" fillId="0" borderId="0" xfId="0" quotePrefix="1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top"/>
    </xf>
    <xf numFmtId="43" fontId="3" fillId="0" borderId="4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center" vertical="top"/>
    </xf>
    <xf numFmtId="41" fontId="3" fillId="0" borderId="0" xfId="1" quotePrefix="1" applyNumberFormat="1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Continuous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41" fontId="3" fillId="0" borderId="0" xfId="1" applyNumberFormat="1" applyFont="1" applyBorder="1" applyAlignment="1">
      <alignment vertical="top"/>
    </xf>
    <xf numFmtId="43" fontId="3" fillId="0" borderId="0" xfId="0" applyNumberFormat="1" applyFont="1" applyFill="1" applyBorder="1" applyAlignment="1">
      <alignment vertical="top"/>
    </xf>
    <xf numFmtId="41" fontId="3" fillId="0" borderId="0" xfId="4113" applyNumberFormat="1" applyFont="1" applyFill="1" applyAlignment="1">
      <alignment horizontal="center" vertical="top"/>
    </xf>
    <xf numFmtId="43" fontId="3" fillId="0" borderId="0" xfId="4113" applyFont="1" applyAlignment="1">
      <alignment vertical="top"/>
    </xf>
    <xf numFmtId="41" fontId="226" fillId="0" borderId="0" xfId="0" applyNumberFormat="1" applyFont="1" applyFill="1" applyBorder="1" applyAlignment="1">
      <alignment horizontal="center" vertical="top"/>
    </xf>
    <xf numFmtId="0" fontId="2" fillId="0" borderId="0" xfId="4014" quotePrefix="1" applyNumberFormat="1" applyFont="1" applyFill="1" applyAlignment="1">
      <alignment horizontal="left" vertical="top"/>
    </xf>
    <xf numFmtId="0" fontId="3" fillId="0" borderId="0" xfId="4014" applyNumberFormat="1" applyFont="1" applyFill="1" applyAlignment="1">
      <alignment horizontal="centerContinuous" vertical="top"/>
    </xf>
    <xf numFmtId="164" fontId="3" fillId="0" borderId="0" xfId="4014" applyNumberFormat="1" applyFont="1" applyFill="1" applyAlignment="1">
      <alignment horizontal="centerContinuous" vertical="top"/>
    </xf>
    <xf numFmtId="164" fontId="3" fillId="0" borderId="0" xfId="4014" applyNumberFormat="1" applyFont="1" applyFill="1" applyAlignment="1">
      <alignment horizontal="left" vertical="top"/>
    </xf>
    <xf numFmtId="37" fontId="2" fillId="0" borderId="0" xfId="4014" applyNumberFormat="1" applyFont="1" applyFill="1" applyAlignment="1">
      <alignment horizontal="left" vertical="top"/>
    </xf>
    <xf numFmtId="164" fontId="3" fillId="0" borderId="0" xfId="4014" quotePrefix="1" applyNumberFormat="1" applyFont="1" applyFill="1" applyAlignment="1">
      <alignment horizontal="centerContinuous" vertical="top"/>
    </xf>
    <xf numFmtId="164" fontId="3" fillId="0" borderId="0" xfId="4014" applyNumberFormat="1" applyFont="1" applyFill="1" applyAlignment="1">
      <alignment vertical="top"/>
    </xf>
    <xf numFmtId="0" fontId="2" fillId="0" borderId="0" xfId="4014" applyNumberFormat="1" applyFont="1" applyFill="1" applyAlignment="1">
      <alignment vertical="top"/>
    </xf>
    <xf numFmtId="0" fontId="3" fillId="0" borderId="0" xfId="4014" applyNumberFormat="1" applyFont="1" applyFill="1" applyAlignment="1">
      <alignment vertical="top"/>
    </xf>
    <xf numFmtId="0" fontId="5" fillId="0" borderId="0" xfId="4014" applyNumberFormat="1" applyFont="1" applyFill="1" applyAlignment="1">
      <alignment horizontal="center" vertical="top"/>
    </xf>
    <xf numFmtId="41" fontId="3" fillId="0" borderId="0" xfId="4014" applyNumberFormat="1" applyFont="1" applyFill="1" applyAlignment="1">
      <alignment horizontal="right" vertical="top"/>
    </xf>
    <xf numFmtId="164" fontId="5" fillId="0" borderId="0" xfId="4014" applyNumberFormat="1" applyFont="1" applyFill="1" applyBorder="1" applyAlignment="1">
      <alignment horizontal="center" vertical="top"/>
    </xf>
    <xf numFmtId="41" fontId="3" fillId="0" borderId="0" xfId="4014" applyNumberFormat="1" applyFont="1" applyFill="1" applyBorder="1" applyAlignment="1">
      <alignment horizontal="right" vertical="top"/>
    </xf>
    <xf numFmtId="41" fontId="5" fillId="0" borderId="0" xfId="4014" applyNumberFormat="1" applyFont="1" applyFill="1" applyBorder="1" applyAlignment="1">
      <alignment horizontal="right" vertical="top"/>
    </xf>
    <xf numFmtId="0" fontId="3" fillId="0" borderId="0" xfId="4014" quotePrefix="1" applyNumberFormat="1" applyFont="1" applyFill="1" applyAlignment="1">
      <alignment horizontal="left" vertical="top"/>
    </xf>
    <xf numFmtId="41" fontId="3" fillId="0" borderId="2" xfId="4014" applyNumberFormat="1" applyFont="1" applyFill="1" applyBorder="1" applyAlignment="1">
      <alignment horizontal="right" vertical="top"/>
    </xf>
    <xf numFmtId="0" fontId="3" fillId="0" borderId="0" xfId="4014" applyNumberFormat="1" applyFont="1" applyFill="1" applyAlignment="1">
      <alignment horizontal="left" vertical="top"/>
    </xf>
    <xf numFmtId="41" fontId="3" fillId="2" borderId="0" xfId="4014" applyNumberFormat="1" applyFont="1" applyFill="1" applyAlignment="1">
      <alignment horizontal="right" vertical="top"/>
    </xf>
    <xf numFmtId="41" fontId="3" fillId="0" borderId="1" xfId="4014" applyNumberFormat="1" applyFont="1" applyFill="1" applyBorder="1" applyAlignment="1">
      <alignment horizontal="right" vertical="top"/>
    </xf>
    <xf numFmtId="41" fontId="3" fillId="0" borderId="3" xfId="4014" applyNumberFormat="1" applyFont="1" applyFill="1" applyBorder="1" applyAlignment="1">
      <alignment horizontal="right" vertical="top"/>
    </xf>
    <xf numFmtId="0" fontId="2" fillId="0" borderId="0" xfId="4014" applyNumberFormat="1" applyFont="1" applyFill="1" applyAlignment="1">
      <alignment horizontal="left" vertical="top"/>
    </xf>
    <xf numFmtId="164" fontId="3" fillId="0" borderId="0" xfId="4014" applyNumberFormat="1" applyFont="1" applyFill="1" applyAlignment="1">
      <alignment horizontal="center" vertical="top"/>
    </xf>
    <xf numFmtId="41" fontId="3" fillId="0" borderId="0" xfId="4014" applyNumberFormat="1" applyFont="1" applyFill="1" applyAlignment="1">
      <alignment horizontal="center" vertical="top"/>
    </xf>
    <xf numFmtId="41" fontId="3" fillId="0" borderId="2" xfId="4014" applyNumberFormat="1" applyFont="1" applyFill="1" applyBorder="1" applyAlignment="1">
      <alignment horizontal="center" vertical="top"/>
    </xf>
    <xf numFmtId="41" fontId="3" fillId="0" borderId="0" xfId="4014" applyNumberFormat="1" applyFont="1" applyFill="1" applyBorder="1" applyAlignment="1">
      <alignment horizontal="center" vertical="top"/>
    </xf>
    <xf numFmtId="164" fontId="3" fillId="0" borderId="0" xfId="4014" applyNumberFormat="1" applyFont="1" applyFill="1" applyAlignment="1">
      <alignment horizontal="right" vertical="top"/>
    </xf>
    <xf numFmtId="41" fontId="3" fillId="0" borderId="4" xfId="4014" applyNumberFormat="1" applyFont="1" applyFill="1" applyBorder="1" applyAlignment="1">
      <alignment horizontal="right" vertical="top"/>
    </xf>
    <xf numFmtId="0" fontId="3" fillId="0" borderId="0" xfId="4014" applyNumberFormat="1" applyFont="1" applyFill="1" applyBorder="1" applyAlignment="1">
      <alignment horizontal="left" vertical="top"/>
    </xf>
    <xf numFmtId="0" fontId="3" fillId="0" borderId="0" xfId="4014" quotePrefix="1" applyNumberFormat="1" applyFont="1" applyFill="1" applyAlignment="1">
      <alignment horizontal="center" vertical="top"/>
    </xf>
    <xf numFmtId="41" fontId="3" fillId="0" borderId="0" xfId="4014" applyNumberFormat="1" applyFont="1" applyFill="1" applyAlignment="1">
      <alignment vertical="top"/>
    </xf>
    <xf numFmtId="0" fontId="3" fillId="0" borderId="5" xfId="4014" applyNumberFormat="1" applyFont="1" applyFill="1" applyBorder="1" applyAlignment="1">
      <alignment vertical="top"/>
    </xf>
    <xf numFmtId="0" fontId="3" fillId="0" borderId="0" xfId="4014" applyNumberFormat="1" applyFont="1" applyFill="1" applyBorder="1" applyAlignment="1">
      <alignment vertical="top"/>
    </xf>
    <xf numFmtId="37" fontId="2" fillId="0" borderId="0" xfId="1" quotePrefix="1" applyNumberFormat="1" applyFont="1" applyAlignment="1">
      <alignment horizontal="left" vertical="top"/>
    </xf>
    <xf numFmtId="37" fontId="2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3" fillId="0" borderId="1" xfId="1" applyNumberFormat="1" applyFont="1" applyBorder="1" applyAlignment="1">
      <alignment horizontal="center" vertical="top"/>
    </xf>
  </cellXfs>
  <cellStyles count="4114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1" xfId="3064" xr:uid="{00000000-0005-0000-0000-0000120C0000}"/>
    <cellStyle name="Comma 11 2" xfId="3065" xr:uid="{00000000-0005-0000-0000-0000130C0000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3" xfId="3069" xr:uid="{00000000-0005-0000-0000-0000170C0000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3" xfId="3113" xr:uid="{00000000-0005-0000-0000-0000470C0000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3" xfId="4106" xr:uid="{00000000-0005-0000-0000-0000DF0C0000}"/>
    <cellStyle name="Comma 54" xfId="4091" xr:uid="{00000000-0005-0000-0000-0000E00C0000}"/>
    <cellStyle name="Comma 55" xfId="4105" xr:uid="{00000000-0005-0000-0000-0000E10C0000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9" xfId="3240" xr:uid="{00000000-0005-0000-0000-0000FD0C0000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2" xfId="3461" xr:uid="{00000000-0005-0000-0000-0000ED0D0000}"/>
    <cellStyle name="Normal 12 2" xfId="4024" xr:uid="{00000000-0005-0000-0000-0000EE0D0000}"/>
    <cellStyle name="Normal 13" xfId="3462" xr:uid="{00000000-0005-0000-0000-0000EF0D0000}"/>
    <cellStyle name="Normal 14" xfId="3463" xr:uid="{00000000-0005-0000-0000-0000F00D0000}"/>
    <cellStyle name="Normal 15" xfId="3464" xr:uid="{00000000-0005-0000-0000-0000F10D0000}"/>
    <cellStyle name="Normal 16" xfId="3465" xr:uid="{00000000-0005-0000-0000-0000F20D0000}"/>
    <cellStyle name="Normal 17" xfId="3466" xr:uid="{00000000-0005-0000-0000-0000F30D0000}"/>
    <cellStyle name="Normal 18" xfId="3467" xr:uid="{00000000-0005-0000-0000-0000F40D0000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3" xfId="3535" xr:uid="{00000000-0005-0000-0000-0000440E0000}"/>
    <cellStyle name="Normal 3 4" xfId="3536" xr:uid="{00000000-0005-0000-0000-0000450E0000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3" xfId="3541" xr:uid="{00000000-0005-0000-0000-00004C0E0000}"/>
    <cellStyle name="Normal 4 3 2" xfId="4018" xr:uid="{00000000-0005-0000-0000-00004D0E0000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_1) Export 2009BUDGET_23Sep08_10 am" xfId="3544" xr:uid="{00000000-0005-0000-0000-0000520E0000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3" xfId="3547" xr:uid="{00000000-0005-0000-0000-00005B0E0000}"/>
    <cellStyle name="Normal 5 4" xfId="3936" xr:uid="{00000000-0005-0000-0000-00005C0E0000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3" xfId="3619" xr:uid="{00000000-0005-0000-0000-0000DB0E0000}"/>
    <cellStyle name="Percent 3 3 2" xfId="3994" xr:uid="{00000000-0005-0000-0000-0000DC0E0000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3" xfId="3625" xr:uid="{00000000-0005-0000-0000-0000E40E0000}"/>
    <cellStyle name="Percent 4 3 2" xfId="4002" xr:uid="{00000000-0005-0000-0000-0000E50E0000}"/>
    <cellStyle name="Percent 4 4" xfId="3626" xr:uid="{00000000-0005-0000-0000-0000E60E0000}"/>
    <cellStyle name="Percent 4 5" xfId="3942" xr:uid="{00000000-0005-0000-0000-0000E70E0000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6" xfId="3628" xr:uid="{00000000-0005-0000-0000-0000EB0E0000}"/>
    <cellStyle name="Percent 7" xfId="3629" xr:uid="{00000000-0005-0000-0000-0000EC0E0000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4"/>
  <sheetViews>
    <sheetView showGridLines="0" tabSelected="1" view="pageBreakPreview" zoomScale="115" zoomScaleNormal="100" zoomScaleSheetLayoutView="115" workbookViewId="0">
      <selection activeCell="A7" sqref="A7"/>
    </sheetView>
  </sheetViews>
  <sheetFormatPr defaultColWidth="10.7265625" defaultRowHeight="24" customHeight="1"/>
  <cols>
    <col min="1" max="1" width="52.54296875" style="72" customWidth="1"/>
    <col min="2" max="2" width="9.54296875" style="72" customWidth="1"/>
    <col min="3" max="3" width="1.26953125" style="70" customWidth="1"/>
    <col min="4" max="4" width="16.7265625" style="70" customWidth="1"/>
    <col min="5" max="5" width="1.7265625" style="70" customWidth="1"/>
    <col min="6" max="6" width="16.7265625" style="70" customWidth="1"/>
    <col min="7" max="7" width="1" style="70" customWidth="1"/>
    <col min="8" max="8" width="14.453125" style="70" customWidth="1"/>
    <col min="9" max="9" width="15.453125" style="70" customWidth="1"/>
    <col min="10" max="16384" width="10.7265625" style="70"/>
  </cols>
  <sheetData>
    <row r="1" spans="1:6" s="67" customFormat="1" ht="23.65" customHeight="1">
      <c r="A1" s="64" t="s">
        <v>0</v>
      </c>
      <c r="B1" s="65"/>
      <c r="C1" s="66"/>
      <c r="D1" s="66"/>
      <c r="E1" s="66"/>
      <c r="F1" s="66"/>
    </row>
    <row r="2" spans="1:6" s="67" customFormat="1" ht="23.65" customHeight="1">
      <c r="A2" s="68" t="s">
        <v>1</v>
      </c>
      <c r="B2" s="65"/>
      <c r="C2" s="66"/>
      <c r="D2" s="69"/>
      <c r="E2" s="66"/>
      <c r="F2" s="69"/>
    </row>
    <row r="3" spans="1:6" s="67" customFormat="1" ht="23.65" customHeight="1">
      <c r="A3" s="13" t="s">
        <v>120</v>
      </c>
      <c r="B3" s="14"/>
      <c r="C3" s="15"/>
      <c r="D3" s="17"/>
      <c r="E3" s="56"/>
      <c r="F3" s="17"/>
    </row>
    <row r="4" spans="1:6" ht="23.65" customHeight="1">
      <c r="A4" s="14"/>
      <c r="B4" s="14"/>
      <c r="C4" s="15"/>
      <c r="D4" s="15"/>
      <c r="E4" s="56"/>
      <c r="F4" s="18" t="s">
        <v>2</v>
      </c>
    </row>
    <row r="5" spans="1:6" ht="23.65" customHeight="1">
      <c r="A5" s="14"/>
      <c r="B5" s="14"/>
      <c r="C5" s="15"/>
      <c r="D5" s="28" t="s">
        <v>85</v>
      </c>
      <c r="E5" s="44"/>
      <c r="F5" s="28" t="s">
        <v>85</v>
      </c>
    </row>
    <row r="6" spans="1:6" ht="23.65" customHeight="1">
      <c r="A6" s="20"/>
      <c r="B6" s="21" t="s">
        <v>3</v>
      </c>
      <c r="C6" s="22"/>
      <c r="D6" s="49" t="s">
        <v>121</v>
      </c>
      <c r="E6" s="50"/>
      <c r="F6" s="49" t="s">
        <v>119</v>
      </c>
    </row>
    <row r="7" spans="1:6" ht="23.65" customHeight="1">
      <c r="A7" s="20"/>
      <c r="B7" s="21"/>
      <c r="C7" s="22"/>
      <c r="D7" s="51" t="s">
        <v>87</v>
      </c>
      <c r="E7" s="52"/>
      <c r="F7" s="51" t="s">
        <v>88</v>
      </c>
    </row>
    <row r="8" spans="1:6" ht="23.65" customHeight="1">
      <c r="A8" s="20"/>
      <c r="B8" s="21"/>
      <c r="C8" s="22"/>
      <c r="D8" s="51" t="s">
        <v>89</v>
      </c>
      <c r="E8" s="52"/>
      <c r="F8" s="51"/>
    </row>
    <row r="9" spans="1:6" ht="23.65" customHeight="1">
      <c r="A9" s="71" t="s">
        <v>4</v>
      </c>
    </row>
    <row r="10" spans="1:6" ht="23.65" customHeight="1">
      <c r="A10" s="71" t="s">
        <v>5</v>
      </c>
      <c r="B10" s="73"/>
    </row>
    <row r="11" spans="1:6" ht="23.65" customHeight="1">
      <c r="A11" s="72" t="s">
        <v>6</v>
      </c>
      <c r="B11" s="73"/>
      <c r="D11" s="74">
        <v>156024219</v>
      </c>
      <c r="E11" s="74"/>
      <c r="F11" s="74">
        <v>198395426</v>
      </c>
    </row>
    <row r="12" spans="1:6" ht="23.65" customHeight="1">
      <c r="A12" s="72" t="s">
        <v>94</v>
      </c>
      <c r="B12" s="73"/>
      <c r="D12" s="74">
        <v>1152032</v>
      </c>
      <c r="E12" s="74"/>
      <c r="F12" s="74">
        <v>1152032</v>
      </c>
    </row>
    <row r="13" spans="1:6" ht="23.65" customHeight="1">
      <c r="A13" s="72" t="s">
        <v>91</v>
      </c>
      <c r="B13" s="73">
        <v>3</v>
      </c>
      <c r="C13" s="75"/>
      <c r="D13" s="76">
        <v>209926308</v>
      </c>
      <c r="E13" s="77"/>
      <c r="F13" s="76">
        <v>285787188</v>
      </c>
    </row>
    <row r="14" spans="1:6" ht="23.65" customHeight="1">
      <c r="A14" s="78" t="s">
        <v>76</v>
      </c>
      <c r="B14" s="73">
        <v>4</v>
      </c>
      <c r="D14" s="74">
        <v>112763707</v>
      </c>
      <c r="E14" s="74"/>
      <c r="F14" s="74">
        <v>114782979</v>
      </c>
    </row>
    <row r="15" spans="1:6" ht="23.65" customHeight="1">
      <c r="A15" s="72" t="s">
        <v>7</v>
      </c>
      <c r="B15" s="73"/>
      <c r="D15" s="74">
        <v>9134351</v>
      </c>
      <c r="E15" s="74"/>
      <c r="F15" s="74">
        <v>11304004</v>
      </c>
    </row>
    <row r="16" spans="1:6" ht="23.65" customHeight="1">
      <c r="A16" s="71" t="s">
        <v>9</v>
      </c>
      <c r="B16" s="73"/>
      <c r="D16" s="79">
        <f>SUM(D11:D15)</f>
        <v>489000617</v>
      </c>
      <c r="E16" s="74"/>
      <c r="F16" s="79">
        <f>SUM(F11:F15)</f>
        <v>611421629</v>
      </c>
    </row>
    <row r="17" spans="1:6" ht="23.65" customHeight="1">
      <c r="A17" s="71" t="s">
        <v>10</v>
      </c>
      <c r="B17" s="73"/>
      <c r="D17" s="74"/>
      <c r="E17" s="74"/>
      <c r="F17" s="74"/>
    </row>
    <row r="18" spans="1:6" ht="23.65" customHeight="1">
      <c r="A18" s="78" t="s">
        <v>77</v>
      </c>
      <c r="B18" s="73">
        <v>5</v>
      </c>
      <c r="D18" s="74">
        <v>257154009</v>
      </c>
      <c r="E18" s="74"/>
      <c r="F18" s="74">
        <v>265180506</v>
      </c>
    </row>
    <row r="19" spans="1:6" ht="23.65" customHeight="1">
      <c r="A19" s="80" t="s">
        <v>95</v>
      </c>
      <c r="B19" s="73"/>
      <c r="D19" s="70">
        <v>1039549</v>
      </c>
      <c r="E19" s="74"/>
      <c r="F19" s="74">
        <v>747868</v>
      </c>
    </row>
    <row r="20" spans="1:6" ht="23.65" customHeight="1">
      <c r="A20" s="80" t="s">
        <v>98</v>
      </c>
      <c r="B20" s="73"/>
      <c r="D20" s="81">
        <v>8283644</v>
      </c>
      <c r="E20" s="74"/>
      <c r="F20" s="74">
        <v>11891751</v>
      </c>
    </row>
    <row r="21" spans="1:6" ht="23.65" customHeight="1">
      <c r="A21" s="72" t="s">
        <v>78</v>
      </c>
      <c r="B21" s="73"/>
      <c r="D21" s="82">
        <v>303018</v>
      </c>
      <c r="E21" s="74"/>
      <c r="F21" s="82">
        <v>303018</v>
      </c>
    </row>
    <row r="22" spans="1:6" ht="23.65" customHeight="1">
      <c r="A22" s="71" t="s">
        <v>11</v>
      </c>
      <c r="B22" s="73"/>
      <c r="D22" s="74">
        <f>SUM(D18:D21)</f>
        <v>266780220</v>
      </c>
      <c r="E22" s="74"/>
      <c r="F22" s="74">
        <f>SUM(F18:F21)</f>
        <v>278123143</v>
      </c>
    </row>
    <row r="23" spans="1:6" ht="23.65" customHeight="1" thickBot="1">
      <c r="A23" s="71" t="s">
        <v>12</v>
      </c>
      <c r="D23" s="83">
        <f>SUM(D22,D16)</f>
        <v>755780837</v>
      </c>
      <c r="E23" s="76"/>
      <c r="F23" s="83">
        <f>SUM(F22,F16)</f>
        <v>889544772</v>
      </c>
    </row>
    <row r="24" spans="1:6" ht="23.65" customHeight="1" thickTop="1"/>
    <row r="25" spans="1:6" ht="23.65" customHeight="1">
      <c r="A25" s="72" t="s">
        <v>13</v>
      </c>
    </row>
    <row r="26" spans="1:6" s="67" customFormat="1" ht="22.5" customHeight="1">
      <c r="A26" s="64" t="s">
        <v>0</v>
      </c>
      <c r="B26" s="65"/>
      <c r="C26" s="66"/>
      <c r="D26" s="66"/>
      <c r="E26" s="66"/>
      <c r="F26" s="66"/>
    </row>
    <row r="27" spans="1:6" s="67" customFormat="1" ht="22.5" customHeight="1">
      <c r="A27" s="84" t="s">
        <v>14</v>
      </c>
      <c r="B27" s="65"/>
      <c r="C27" s="66"/>
      <c r="D27" s="69"/>
      <c r="E27" s="66"/>
      <c r="F27" s="69"/>
    </row>
    <row r="28" spans="1:6" s="67" customFormat="1" ht="22.5" customHeight="1">
      <c r="A28" s="13" t="s">
        <v>120</v>
      </c>
      <c r="B28" s="14"/>
      <c r="C28" s="15"/>
      <c r="D28" s="17"/>
      <c r="E28" s="56"/>
      <c r="F28" s="17"/>
    </row>
    <row r="29" spans="1:6" ht="22.5" customHeight="1">
      <c r="A29" s="14"/>
      <c r="B29" s="14"/>
      <c r="C29" s="15"/>
      <c r="D29" s="15"/>
      <c r="E29" s="56"/>
      <c r="F29" s="18" t="s">
        <v>2</v>
      </c>
    </row>
    <row r="30" spans="1:6" ht="22.5" customHeight="1">
      <c r="A30" s="14"/>
      <c r="B30" s="14"/>
      <c r="C30" s="15"/>
      <c r="D30" s="28" t="s">
        <v>85</v>
      </c>
      <c r="E30" s="44"/>
      <c r="F30" s="28" t="s">
        <v>85</v>
      </c>
    </row>
    <row r="31" spans="1:6" ht="22.5" customHeight="1">
      <c r="A31" s="20"/>
      <c r="B31" s="21" t="s">
        <v>3</v>
      </c>
      <c r="C31" s="22"/>
      <c r="D31" s="49" t="s">
        <v>121</v>
      </c>
      <c r="E31" s="50"/>
      <c r="F31" s="49" t="s">
        <v>119</v>
      </c>
    </row>
    <row r="32" spans="1:6" ht="22.5" customHeight="1">
      <c r="A32" s="20"/>
      <c r="B32" s="21"/>
      <c r="C32" s="22"/>
      <c r="D32" s="51" t="s">
        <v>87</v>
      </c>
      <c r="E32" s="52"/>
      <c r="F32" s="51" t="s">
        <v>88</v>
      </c>
    </row>
    <row r="33" spans="1:6" ht="22.5" customHeight="1">
      <c r="A33" s="20"/>
      <c r="B33" s="21"/>
      <c r="C33" s="22"/>
      <c r="D33" s="51" t="s">
        <v>89</v>
      </c>
      <c r="E33" s="52"/>
      <c r="F33" s="51"/>
    </row>
    <row r="34" spans="1:6" ht="22.5" customHeight="1">
      <c r="A34" s="71" t="s">
        <v>15</v>
      </c>
    </row>
    <row r="35" spans="1:6" ht="22.5" customHeight="1">
      <c r="A35" s="71" t="s">
        <v>16</v>
      </c>
    </row>
    <row r="36" spans="1:6" ht="22.5" customHeight="1">
      <c r="A36" s="78" t="s">
        <v>79</v>
      </c>
      <c r="B36" s="73">
        <v>6</v>
      </c>
      <c r="D36" s="85">
        <v>222532889</v>
      </c>
      <c r="E36" s="85"/>
      <c r="F36" s="85">
        <v>321169549</v>
      </c>
    </row>
    <row r="37" spans="1:6" ht="22.5" customHeight="1">
      <c r="A37" s="72" t="s">
        <v>90</v>
      </c>
      <c r="B37" s="73"/>
      <c r="D37" s="74">
        <v>0</v>
      </c>
      <c r="E37" s="85"/>
      <c r="F37" s="74">
        <v>524832</v>
      </c>
    </row>
    <row r="38" spans="1:6" ht="22.5" customHeight="1">
      <c r="A38" s="72" t="s">
        <v>17</v>
      </c>
      <c r="B38" s="73"/>
      <c r="D38" s="86">
        <v>3897735</v>
      </c>
      <c r="E38" s="86"/>
      <c r="F38" s="86">
        <v>7075989</v>
      </c>
    </row>
    <row r="39" spans="1:6" ht="22.5" customHeight="1">
      <c r="A39" s="71" t="s">
        <v>18</v>
      </c>
      <c r="B39" s="73"/>
      <c r="D39" s="87">
        <f>SUM(D36:D38)</f>
        <v>226430624</v>
      </c>
      <c r="E39" s="88"/>
      <c r="F39" s="87">
        <f>SUM(F36:F38)</f>
        <v>328770370</v>
      </c>
    </row>
    <row r="40" spans="1:6" ht="22.5" customHeight="1">
      <c r="A40" s="71" t="s">
        <v>19</v>
      </c>
      <c r="B40" s="73"/>
      <c r="D40" s="88"/>
      <c r="E40" s="88"/>
      <c r="F40" s="88"/>
    </row>
    <row r="41" spans="1:6" ht="22.5" customHeight="1">
      <c r="A41" s="72" t="s">
        <v>92</v>
      </c>
      <c r="B41" s="73"/>
      <c r="D41" s="88"/>
      <c r="E41" s="88"/>
      <c r="F41" s="88"/>
    </row>
    <row r="42" spans="1:6" ht="22.5" customHeight="1">
      <c r="A42" s="72" t="s">
        <v>93</v>
      </c>
      <c r="B42" s="73"/>
      <c r="D42" s="88">
        <v>0</v>
      </c>
      <c r="E42" s="88"/>
      <c r="F42" s="88">
        <v>872763</v>
      </c>
    </row>
    <row r="43" spans="1:6" ht="22.5" customHeight="1">
      <c r="A43" s="72" t="s">
        <v>20</v>
      </c>
      <c r="B43" s="73">
        <v>7</v>
      </c>
      <c r="D43" s="88">
        <v>35764957</v>
      </c>
      <c r="E43" s="88"/>
      <c r="F43" s="88">
        <v>26246395</v>
      </c>
    </row>
    <row r="44" spans="1:6" ht="22.5" customHeight="1">
      <c r="A44" s="71" t="s">
        <v>21</v>
      </c>
      <c r="B44" s="73"/>
      <c r="D44" s="87">
        <f>SUM(D42:D43)</f>
        <v>35764957</v>
      </c>
      <c r="E44" s="88"/>
      <c r="F44" s="87">
        <f>SUM(F42:F43)</f>
        <v>27119158</v>
      </c>
    </row>
    <row r="45" spans="1:6" ht="22.5" customHeight="1">
      <c r="A45" s="71" t="s">
        <v>22</v>
      </c>
      <c r="D45" s="87">
        <f>SUM(D44,D39)</f>
        <v>262195581</v>
      </c>
      <c r="E45" s="88"/>
      <c r="F45" s="87">
        <f>SUM(F44,F39)</f>
        <v>355889528</v>
      </c>
    </row>
    <row r="46" spans="1:6" ht="22.5" customHeight="1">
      <c r="A46" s="71" t="s">
        <v>23</v>
      </c>
      <c r="D46" s="89"/>
      <c r="E46" s="89"/>
      <c r="F46" s="89"/>
    </row>
    <row r="47" spans="1:6" ht="22.5" customHeight="1">
      <c r="A47" s="72" t="s">
        <v>24</v>
      </c>
      <c r="D47" s="89"/>
      <c r="E47" s="89"/>
      <c r="F47" s="89"/>
    </row>
    <row r="48" spans="1:6" ht="22.5" customHeight="1">
      <c r="A48" s="80" t="s">
        <v>25</v>
      </c>
      <c r="B48" s="73"/>
      <c r="D48" s="89"/>
      <c r="E48" s="89"/>
      <c r="F48" s="89"/>
    </row>
    <row r="49" spans="1:6" ht="22.5" customHeight="1" thickBot="1">
      <c r="A49" s="80" t="s">
        <v>86</v>
      </c>
      <c r="B49" s="73"/>
      <c r="D49" s="90">
        <v>121500000</v>
      </c>
      <c r="E49" s="76"/>
      <c r="F49" s="90">
        <v>121500000</v>
      </c>
    </row>
    <row r="50" spans="1:6" ht="22.5" customHeight="1" thickTop="1">
      <c r="A50" s="80" t="s">
        <v>26</v>
      </c>
      <c r="B50" s="73"/>
      <c r="D50" s="74"/>
      <c r="E50" s="74"/>
      <c r="F50" s="74"/>
    </row>
    <row r="51" spans="1:6" ht="22.5" customHeight="1">
      <c r="A51" s="80" t="s">
        <v>86</v>
      </c>
      <c r="D51" s="74">
        <f>SUM(CE!C18)</f>
        <v>121500000</v>
      </c>
      <c r="E51" s="76"/>
      <c r="F51" s="74">
        <v>121500000</v>
      </c>
    </row>
    <row r="52" spans="1:6" ht="22.5" customHeight="1">
      <c r="A52" s="72" t="s">
        <v>27</v>
      </c>
      <c r="D52" s="74">
        <f>SUM(CE!E18)</f>
        <v>233350000</v>
      </c>
      <c r="E52" s="74"/>
      <c r="F52" s="74">
        <v>233350000</v>
      </c>
    </row>
    <row r="53" spans="1:6" ht="22.5" customHeight="1">
      <c r="A53" s="80" t="s">
        <v>28</v>
      </c>
      <c r="B53" s="73"/>
      <c r="E53" s="74"/>
    </row>
    <row r="54" spans="1:6" ht="22.5" customHeight="1">
      <c r="A54" s="80" t="s">
        <v>29</v>
      </c>
      <c r="B54" s="73"/>
      <c r="D54" s="74">
        <f>SUM(CE!G18)</f>
        <v>12150000</v>
      </c>
      <c r="E54" s="74"/>
      <c r="F54" s="74">
        <v>12150000</v>
      </c>
    </row>
    <row r="55" spans="1:6" ht="22.5" customHeight="1">
      <c r="A55" s="91" t="s">
        <v>30</v>
      </c>
      <c r="D55" s="82">
        <f>SUM(CE!I18)</f>
        <v>126585256</v>
      </c>
      <c r="E55" s="76"/>
      <c r="F55" s="82">
        <v>166655244</v>
      </c>
    </row>
    <row r="56" spans="1:6" ht="22.5" customHeight="1">
      <c r="A56" s="84" t="s">
        <v>31</v>
      </c>
      <c r="D56" s="82">
        <f>SUM(D51:D55)</f>
        <v>493585256</v>
      </c>
      <c r="E56" s="74"/>
      <c r="F56" s="82">
        <f>SUM(F51:F55)</f>
        <v>533655244</v>
      </c>
    </row>
    <row r="57" spans="1:6" ht="22.5" customHeight="1" thickBot="1">
      <c r="A57" s="71" t="s">
        <v>32</v>
      </c>
      <c r="D57" s="90">
        <f>SUM(D56,D45)</f>
        <v>755780837</v>
      </c>
      <c r="E57" s="74"/>
      <c r="F57" s="90">
        <f>SUM(F56,F45)</f>
        <v>889544772</v>
      </c>
    </row>
    <row r="58" spans="1:6" ht="22.5" customHeight="1" thickTop="1">
      <c r="B58" s="92"/>
      <c r="D58" s="74">
        <f>SUM(D57-D23)</f>
        <v>0</v>
      </c>
      <c r="E58" s="93"/>
      <c r="F58" s="74">
        <f>SUM(F57-F23)</f>
        <v>0</v>
      </c>
    </row>
    <row r="59" spans="1:6" ht="22.5" customHeight="1">
      <c r="A59" s="72" t="s">
        <v>13</v>
      </c>
      <c r="B59" s="92"/>
    </row>
    <row r="60" spans="1:6" ht="22.5" customHeight="1">
      <c r="B60" s="92"/>
    </row>
    <row r="61" spans="1:6" ht="22.5" customHeight="1">
      <c r="A61" s="94"/>
      <c r="B61" s="92"/>
    </row>
    <row r="62" spans="1:6" ht="22.5" customHeight="1">
      <c r="A62" s="95"/>
      <c r="B62" s="92"/>
    </row>
    <row r="63" spans="1:6" ht="22.5" customHeight="1">
      <c r="B63" s="72" t="s">
        <v>33</v>
      </c>
    </row>
    <row r="64" spans="1:6" ht="22.5" customHeight="1">
      <c r="A64" s="94"/>
      <c r="B64" s="92"/>
    </row>
  </sheetData>
  <printOptions horizontalCentered="1"/>
  <pageMargins left="0.8" right="0.3" top="0.78700000000000003" bottom="0.118110236220472" header="0.31496062992126" footer="0.31496062992126"/>
  <pageSetup paperSize="9" scale="90" fitToHeight="6" orientation="portrait" r:id="rId1"/>
  <rowBreaks count="1" manualBreakCount="1">
    <brk id="25" max="5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showGridLines="0" view="pageBreakPreview" zoomScaleNormal="100" zoomScaleSheetLayoutView="100" workbookViewId="0">
      <selection activeCell="D12" sqref="D12"/>
    </sheetView>
  </sheetViews>
  <sheetFormatPr defaultColWidth="10.54296875" defaultRowHeight="24" customHeight="1"/>
  <cols>
    <col min="1" max="1" width="52.453125" style="20" customWidth="1"/>
    <col min="2" max="2" width="9.1796875" style="20" customWidth="1"/>
    <col min="3" max="3" width="1.54296875" style="19" customWidth="1"/>
    <col min="4" max="4" width="16.453125" style="19" customWidth="1"/>
    <col min="5" max="5" width="1.453125" style="19" customWidth="1"/>
    <col min="6" max="6" width="16.453125" style="19" customWidth="1"/>
    <col min="7" max="7" width="17.81640625" style="19" customWidth="1"/>
    <col min="8" max="8" width="14.1796875" style="19" customWidth="1"/>
    <col min="9" max="16384" width="10.54296875" style="19"/>
  </cols>
  <sheetData>
    <row r="1" spans="1:8" s="37" customFormat="1" ht="24" customHeight="1">
      <c r="D1" s="38"/>
      <c r="E1" s="39"/>
      <c r="F1" s="18" t="s">
        <v>34</v>
      </c>
    </row>
    <row r="2" spans="1:8" s="16" customFormat="1" ht="24" customHeight="1">
      <c r="A2" s="13" t="s">
        <v>0</v>
      </c>
      <c r="B2" s="14"/>
      <c r="C2" s="15"/>
      <c r="D2" s="15"/>
      <c r="E2" s="15"/>
      <c r="F2" s="15"/>
    </row>
    <row r="3" spans="1:8" s="16" customFormat="1" ht="24" customHeight="1">
      <c r="A3" s="27" t="s">
        <v>35</v>
      </c>
      <c r="B3" s="14"/>
      <c r="C3" s="15"/>
      <c r="D3" s="15"/>
      <c r="E3" s="15"/>
      <c r="F3" s="15"/>
    </row>
    <row r="4" spans="1:8" s="16" customFormat="1" ht="24" customHeight="1">
      <c r="A4" s="13" t="s">
        <v>118</v>
      </c>
      <c r="B4" s="14"/>
      <c r="C4" s="15"/>
      <c r="D4" s="15"/>
      <c r="E4" s="15"/>
      <c r="F4" s="15"/>
    </row>
    <row r="5" spans="1:8" s="16" customFormat="1" ht="24" customHeight="1">
      <c r="B5" s="14"/>
      <c r="C5" s="15"/>
      <c r="D5" s="17"/>
      <c r="E5" s="15"/>
      <c r="F5" s="18" t="s">
        <v>2</v>
      </c>
    </row>
    <row r="6" spans="1:8" ht="24" customHeight="1">
      <c r="B6" s="21" t="s">
        <v>3</v>
      </c>
      <c r="C6" s="22"/>
      <c r="D6" s="40">
        <v>2562</v>
      </c>
      <c r="E6" s="41"/>
      <c r="F6" s="40">
        <v>2561</v>
      </c>
    </row>
    <row r="7" spans="1:8" ht="24" customHeight="1">
      <c r="A7" s="12" t="s">
        <v>36</v>
      </c>
      <c r="B7" s="21"/>
      <c r="C7" s="22"/>
      <c r="D7" s="40"/>
      <c r="E7" s="41"/>
      <c r="F7" s="23"/>
    </row>
    <row r="8" spans="1:8" ht="24" customHeight="1">
      <c r="A8" s="12" t="s">
        <v>37</v>
      </c>
    </row>
    <row r="9" spans="1:8" ht="24" customHeight="1">
      <c r="A9" s="25" t="s">
        <v>122</v>
      </c>
      <c r="B9" s="24"/>
      <c r="D9" s="29">
        <v>224772026</v>
      </c>
      <c r="E9" s="29"/>
      <c r="F9" s="29">
        <v>259940874</v>
      </c>
      <c r="G9" s="30"/>
      <c r="H9" s="57"/>
    </row>
    <row r="10" spans="1:8" ht="24" customHeight="1">
      <c r="A10" s="25" t="s">
        <v>38</v>
      </c>
      <c r="B10" s="24"/>
      <c r="D10" s="29"/>
      <c r="E10" s="29"/>
      <c r="F10" s="29"/>
      <c r="G10" s="30"/>
      <c r="H10" s="57"/>
    </row>
    <row r="11" spans="1:8" ht="24" customHeight="1">
      <c r="A11" s="25" t="s">
        <v>71</v>
      </c>
      <c r="B11" s="24"/>
      <c r="D11" s="29">
        <v>1274954</v>
      </c>
      <c r="E11" s="29"/>
      <c r="F11" s="29">
        <v>3450233</v>
      </c>
      <c r="G11" s="30"/>
      <c r="H11" s="57"/>
    </row>
    <row r="12" spans="1:8" ht="24" customHeight="1">
      <c r="A12" s="25" t="s">
        <v>8</v>
      </c>
      <c r="B12" s="24"/>
      <c r="D12" s="29">
        <v>1357722</v>
      </c>
      <c r="E12" s="29"/>
      <c r="F12" s="29">
        <v>1104734</v>
      </c>
      <c r="G12" s="30"/>
      <c r="H12" s="57"/>
    </row>
    <row r="13" spans="1:8" ht="24" customHeight="1">
      <c r="A13" s="12" t="s">
        <v>39</v>
      </c>
      <c r="D13" s="31">
        <f>SUM(D9:D12)</f>
        <v>227404702</v>
      </c>
      <c r="E13" s="29"/>
      <c r="F13" s="31">
        <f>SUM(F9:F12)</f>
        <v>264495841</v>
      </c>
      <c r="G13" s="30"/>
      <c r="H13" s="57"/>
    </row>
    <row r="14" spans="1:8" ht="24" customHeight="1">
      <c r="A14" s="12" t="s">
        <v>40</v>
      </c>
      <c r="D14" s="29"/>
      <c r="E14" s="29"/>
      <c r="F14" s="29"/>
      <c r="G14" s="30"/>
      <c r="H14" s="57"/>
    </row>
    <row r="15" spans="1:8" ht="24" customHeight="1">
      <c r="A15" s="25" t="s">
        <v>99</v>
      </c>
      <c r="D15" s="29">
        <v>183507941</v>
      </c>
      <c r="E15" s="29"/>
      <c r="F15" s="29">
        <v>252250633</v>
      </c>
      <c r="G15" s="30"/>
      <c r="H15" s="57"/>
    </row>
    <row r="16" spans="1:8" ht="24" customHeight="1">
      <c r="A16" s="25" t="s">
        <v>123</v>
      </c>
      <c r="B16" s="24"/>
      <c r="D16" s="29">
        <v>9197705</v>
      </c>
      <c r="E16" s="29"/>
      <c r="F16" s="29">
        <v>8721195</v>
      </c>
      <c r="G16" s="30"/>
      <c r="H16" s="57"/>
    </row>
    <row r="17" spans="1:8" ht="24" customHeight="1">
      <c r="A17" s="25" t="s">
        <v>41</v>
      </c>
      <c r="B17" s="24"/>
      <c r="D17" s="29">
        <v>18459826</v>
      </c>
      <c r="E17" s="29"/>
      <c r="F17" s="29">
        <v>20848612</v>
      </c>
      <c r="G17" s="30"/>
      <c r="H17" s="57"/>
    </row>
    <row r="18" spans="1:8" ht="24" customHeight="1">
      <c r="A18" s="12" t="s">
        <v>42</v>
      </c>
      <c r="D18" s="31">
        <f>SUM(D15:D17)</f>
        <v>211165472</v>
      </c>
      <c r="E18" s="29"/>
      <c r="F18" s="31">
        <f>SUM(F15:F17)</f>
        <v>281820440</v>
      </c>
      <c r="G18" s="30"/>
      <c r="H18" s="57"/>
    </row>
    <row r="19" spans="1:8" ht="24" customHeight="1">
      <c r="A19" s="27" t="s">
        <v>124</v>
      </c>
      <c r="D19" s="29">
        <f>D13-D18</f>
        <v>16239230</v>
      </c>
      <c r="E19" s="29"/>
      <c r="F19" s="29">
        <f>F13-F18</f>
        <v>-17324599</v>
      </c>
      <c r="G19" s="30"/>
      <c r="H19" s="57"/>
    </row>
    <row r="20" spans="1:8" ht="24" customHeight="1">
      <c r="A20" s="25" t="s">
        <v>43</v>
      </c>
      <c r="D20" s="32">
        <v>0</v>
      </c>
      <c r="E20" s="29"/>
      <c r="F20" s="32">
        <v>-15956</v>
      </c>
      <c r="G20" s="30"/>
      <c r="H20" s="57"/>
    </row>
    <row r="21" spans="1:8" ht="24" customHeight="1">
      <c r="A21" s="27" t="s">
        <v>125</v>
      </c>
      <c r="D21" s="29">
        <f>SUM(D19:D20)</f>
        <v>16239230</v>
      </c>
      <c r="E21" s="29"/>
      <c r="F21" s="29">
        <f>SUM(F19:F20)</f>
        <v>-17340555</v>
      </c>
      <c r="G21" s="30"/>
      <c r="H21" s="57"/>
    </row>
    <row r="22" spans="1:8" ht="24" customHeight="1">
      <c r="A22" s="25" t="s">
        <v>127</v>
      </c>
      <c r="B22" s="24">
        <v>8</v>
      </c>
      <c r="D22" s="29">
        <v>-3236294</v>
      </c>
      <c r="E22" s="30"/>
      <c r="F22" s="32">
        <v>3468139.11415675</v>
      </c>
      <c r="G22" s="30"/>
      <c r="H22" s="57"/>
    </row>
    <row r="23" spans="1:8" ht="24" customHeight="1">
      <c r="A23" s="12" t="s">
        <v>126</v>
      </c>
      <c r="D23" s="42">
        <f>SUM(D21:D22)</f>
        <v>13002936</v>
      </c>
      <c r="E23" s="30"/>
      <c r="F23" s="42">
        <f>SUM(F21:F22)</f>
        <v>-13872415.885843251</v>
      </c>
      <c r="G23" s="30"/>
      <c r="H23" s="57"/>
    </row>
    <row r="24" spans="1:8" ht="24" customHeight="1">
      <c r="A24" s="12" t="s">
        <v>102</v>
      </c>
      <c r="D24" s="32">
        <v>0</v>
      </c>
      <c r="E24" s="30"/>
      <c r="F24" s="32">
        <v>0</v>
      </c>
      <c r="G24" s="30"/>
      <c r="H24" s="57"/>
    </row>
    <row r="25" spans="1:8" ht="24" customHeight="1" thickBot="1">
      <c r="A25" s="12" t="s">
        <v>103</v>
      </c>
      <c r="D25" s="43">
        <f>SUM(D23:D24)</f>
        <v>13002936</v>
      </c>
      <c r="E25" s="30"/>
      <c r="F25" s="43">
        <f>SUM(F23:F24)</f>
        <v>-13872415.885843251</v>
      </c>
      <c r="G25" s="30"/>
      <c r="H25" s="57"/>
    </row>
    <row r="26" spans="1:8" ht="24" customHeight="1" thickTop="1">
      <c r="D26" s="30"/>
      <c r="E26" s="30"/>
      <c r="F26" s="30"/>
      <c r="G26" s="57"/>
      <c r="H26" s="57"/>
    </row>
    <row r="27" spans="1:8" ht="24" customHeight="1">
      <c r="A27" s="12" t="s">
        <v>75</v>
      </c>
      <c r="B27" s="24">
        <v>9</v>
      </c>
      <c r="G27" s="57"/>
      <c r="H27" s="57"/>
    </row>
    <row r="28" spans="1:8" ht="24" customHeight="1" thickBot="1">
      <c r="A28" s="20" t="s">
        <v>128</v>
      </c>
      <c r="D28" s="53">
        <f>D25/121500000</f>
        <v>0.10702004938271605</v>
      </c>
      <c r="E28" s="54"/>
      <c r="F28" s="53">
        <f>F25/121500000</f>
        <v>-0.11417626243492388</v>
      </c>
      <c r="G28" s="54"/>
      <c r="H28" s="60"/>
    </row>
    <row r="29" spans="1:8" ht="24" customHeight="1" thickTop="1">
      <c r="D29" s="44"/>
      <c r="E29" s="44"/>
      <c r="F29" s="44"/>
    </row>
    <row r="30" spans="1:8" ht="24" customHeight="1">
      <c r="A30" s="20" t="s">
        <v>13</v>
      </c>
      <c r="B30" s="35"/>
      <c r="D30" s="33"/>
      <c r="E30" s="34"/>
      <c r="F30" s="33"/>
    </row>
    <row r="31" spans="1:8" ht="24" customHeight="1">
      <c r="B31" s="35"/>
      <c r="D31" s="33"/>
      <c r="E31" s="34"/>
      <c r="F31" s="33"/>
    </row>
    <row r="32" spans="1:8" s="37" customFormat="1" ht="24" customHeight="1">
      <c r="D32" s="38"/>
      <c r="E32" s="39"/>
      <c r="F32" s="18" t="s">
        <v>34</v>
      </c>
    </row>
    <row r="33" spans="1:6" s="16" customFormat="1" ht="24" customHeight="1">
      <c r="A33" s="13" t="s">
        <v>0</v>
      </c>
      <c r="B33" s="14"/>
      <c r="C33" s="15"/>
      <c r="D33" s="15"/>
      <c r="E33" s="15"/>
      <c r="F33" s="15"/>
    </row>
    <row r="34" spans="1:6" s="16" customFormat="1" ht="24" customHeight="1">
      <c r="A34" s="27" t="s">
        <v>35</v>
      </c>
      <c r="B34" s="14"/>
      <c r="C34" s="15"/>
      <c r="D34" s="15"/>
      <c r="E34" s="15"/>
      <c r="F34" s="15"/>
    </row>
    <row r="35" spans="1:6" s="16" customFormat="1" ht="24" customHeight="1">
      <c r="A35" s="13" t="s">
        <v>115</v>
      </c>
      <c r="B35" s="14"/>
      <c r="C35" s="15"/>
      <c r="D35" s="15"/>
      <c r="E35" s="15"/>
      <c r="F35" s="15"/>
    </row>
    <row r="36" spans="1:6" s="16" customFormat="1" ht="24" customHeight="1">
      <c r="B36" s="14"/>
      <c r="C36" s="15"/>
      <c r="D36" s="17"/>
      <c r="E36" s="15"/>
      <c r="F36" s="18" t="s">
        <v>2</v>
      </c>
    </row>
    <row r="37" spans="1:6" ht="24" customHeight="1">
      <c r="B37" s="21" t="s">
        <v>3</v>
      </c>
      <c r="C37" s="22"/>
      <c r="D37" s="40">
        <v>2562</v>
      </c>
      <c r="E37" s="41"/>
      <c r="F37" s="40">
        <v>2561</v>
      </c>
    </row>
    <row r="38" spans="1:6" ht="24" customHeight="1">
      <c r="A38" s="12" t="s">
        <v>36</v>
      </c>
      <c r="B38" s="21"/>
      <c r="C38" s="22"/>
      <c r="D38" s="40"/>
      <c r="E38" s="41"/>
      <c r="F38" s="23"/>
    </row>
    <row r="39" spans="1:6" ht="24" customHeight="1">
      <c r="A39" s="12" t="s">
        <v>37</v>
      </c>
    </row>
    <row r="40" spans="1:6" ht="24" customHeight="1">
      <c r="A40" s="25" t="s">
        <v>122</v>
      </c>
      <c r="B40" s="24"/>
      <c r="D40" s="29">
        <v>703086682</v>
      </c>
      <c r="E40" s="29"/>
      <c r="F40" s="29">
        <v>873869182</v>
      </c>
    </row>
    <row r="41" spans="1:6" ht="24" customHeight="1">
      <c r="A41" s="25" t="s">
        <v>38</v>
      </c>
      <c r="B41" s="24"/>
      <c r="D41" s="29"/>
      <c r="E41" s="29"/>
      <c r="F41" s="29"/>
    </row>
    <row r="42" spans="1:6" ht="24" customHeight="1">
      <c r="A42" s="25" t="s">
        <v>71</v>
      </c>
      <c r="B42" s="24"/>
      <c r="D42" s="29">
        <v>4766012</v>
      </c>
      <c r="E42" s="29"/>
      <c r="F42" s="29">
        <v>10509542</v>
      </c>
    </row>
    <row r="43" spans="1:6" ht="24" customHeight="1">
      <c r="A43" s="25" t="s">
        <v>8</v>
      </c>
      <c r="B43" s="24"/>
      <c r="D43" s="29">
        <v>3297240</v>
      </c>
      <c r="E43" s="29"/>
      <c r="F43" s="29">
        <v>3017443</v>
      </c>
    </row>
    <row r="44" spans="1:6" ht="24" customHeight="1">
      <c r="A44" s="12" t="s">
        <v>39</v>
      </c>
      <c r="D44" s="31">
        <f>SUM(D40:D43)</f>
        <v>711149934</v>
      </c>
      <c r="E44" s="29"/>
      <c r="F44" s="31">
        <f>SUM(F40:F43)</f>
        <v>887396167</v>
      </c>
    </row>
    <row r="45" spans="1:6" ht="24" customHeight="1">
      <c r="A45" s="12" t="s">
        <v>40</v>
      </c>
      <c r="D45" s="29"/>
      <c r="E45" s="29"/>
      <c r="F45" s="29"/>
    </row>
    <row r="46" spans="1:6" ht="24" customHeight="1">
      <c r="A46" s="25" t="s">
        <v>99</v>
      </c>
      <c r="D46" s="29">
        <v>602167479</v>
      </c>
      <c r="E46" s="29"/>
      <c r="F46" s="29">
        <v>836619881</v>
      </c>
    </row>
    <row r="47" spans="1:6" ht="24" customHeight="1">
      <c r="A47" s="25" t="s">
        <v>123</v>
      </c>
      <c r="B47" s="24"/>
      <c r="D47" s="29">
        <v>28701236</v>
      </c>
      <c r="E47" s="29"/>
      <c r="F47" s="29">
        <v>28638858</v>
      </c>
    </row>
    <row r="48" spans="1:6" ht="24" customHeight="1">
      <c r="A48" s="25" t="s">
        <v>41</v>
      </c>
      <c r="B48" s="24"/>
      <c r="D48" s="29">
        <v>61996233</v>
      </c>
      <c r="E48" s="29"/>
      <c r="F48" s="29">
        <v>59481881</v>
      </c>
    </row>
    <row r="49" spans="1:6" ht="24" customHeight="1">
      <c r="A49" s="12" t="s">
        <v>42</v>
      </c>
      <c r="D49" s="31">
        <f>SUM(D46:D48)</f>
        <v>692864948</v>
      </c>
      <c r="E49" s="29"/>
      <c r="F49" s="31">
        <f>SUM(F46:F48)</f>
        <v>924740620</v>
      </c>
    </row>
    <row r="50" spans="1:6" ht="24" customHeight="1">
      <c r="A50" s="27" t="s">
        <v>124</v>
      </c>
      <c r="D50" s="29">
        <f>SUM(D44-D49)</f>
        <v>18284986</v>
      </c>
      <c r="E50" s="29"/>
      <c r="F50" s="29">
        <f>SUM(F44-F49)</f>
        <v>-37344453</v>
      </c>
    </row>
    <row r="51" spans="1:6" ht="24" customHeight="1">
      <c r="A51" s="25" t="s">
        <v>43</v>
      </c>
      <c r="D51" s="32">
        <v>-71867</v>
      </c>
      <c r="E51" s="29"/>
      <c r="F51" s="32">
        <v>-55801</v>
      </c>
    </row>
    <row r="52" spans="1:6" ht="24" customHeight="1">
      <c r="A52" s="27" t="s">
        <v>125</v>
      </c>
      <c r="D52" s="29">
        <f>SUM(D50:D51)</f>
        <v>18213119</v>
      </c>
      <c r="E52" s="29"/>
      <c r="F52" s="29">
        <f>SUM(F50:F51)</f>
        <v>-37400254</v>
      </c>
    </row>
    <row r="53" spans="1:6" ht="24" customHeight="1">
      <c r="A53" s="25" t="s">
        <v>127</v>
      </c>
      <c r="B53" s="24">
        <v>8</v>
      </c>
      <c r="D53" s="32">
        <v>-3608107</v>
      </c>
      <c r="E53" s="30"/>
      <c r="F53" s="32">
        <v>7825520</v>
      </c>
    </row>
    <row r="54" spans="1:6" ht="24" customHeight="1">
      <c r="A54" s="12" t="s">
        <v>126</v>
      </c>
      <c r="D54" s="42">
        <f>SUM(D52:D53)</f>
        <v>14605012</v>
      </c>
      <c r="E54" s="30"/>
      <c r="F54" s="42">
        <f>SUM(F52:F53)</f>
        <v>-29574734</v>
      </c>
    </row>
    <row r="55" spans="1:6" ht="24" customHeight="1">
      <c r="A55" s="12" t="s">
        <v>102</v>
      </c>
      <c r="D55" s="32">
        <v>0</v>
      </c>
      <c r="E55" s="30"/>
      <c r="F55" s="32">
        <v>0</v>
      </c>
    </row>
    <row r="56" spans="1:6" ht="24" customHeight="1" thickBot="1">
      <c r="A56" s="12" t="s">
        <v>103</v>
      </c>
      <c r="D56" s="43">
        <f>SUM(D54:D55)</f>
        <v>14605012</v>
      </c>
      <c r="E56" s="30"/>
      <c r="F56" s="43">
        <f>SUM(F54:F55)</f>
        <v>-29574734</v>
      </c>
    </row>
    <row r="57" spans="1:6" ht="24" customHeight="1" thickTop="1">
      <c r="D57" s="30"/>
      <c r="E57" s="30"/>
      <c r="F57" s="30"/>
    </row>
    <row r="58" spans="1:6" ht="24" customHeight="1">
      <c r="A58" s="12" t="s">
        <v>75</v>
      </c>
      <c r="B58" s="24">
        <v>9</v>
      </c>
    </row>
    <row r="59" spans="1:6" ht="24" customHeight="1" thickBot="1">
      <c r="A59" s="20" t="s">
        <v>128</v>
      </c>
      <c r="D59" s="53">
        <f>D56/121500000</f>
        <v>0.12020586008230452</v>
      </c>
      <c r="E59" s="54"/>
      <c r="F59" s="53">
        <f>F56/121500000</f>
        <v>-0.24341344855967079</v>
      </c>
    </row>
    <row r="60" spans="1:6" ht="24" customHeight="1" thickTop="1">
      <c r="D60" s="44"/>
      <c r="E60" s="44"/>
      <c r="F60" s="44"/>
    </row>
    <row r="61" spans="1:6" ht="24" customHeight="1">
      <c r="A61" s="20" t="s">
        <v>13</v>
      </c>
      <c r="B61" s="35"/>
      <c r="D61" s="33"/>
      <c r="E61" s="34"/>
      <c r="F61" s="33"/>
    </row>
    <row r="62" spans="1:6" ht="24" customHeight="1">
      <c r="B62" s="35"/>
      <c r="D62" s="33"/>
      <c r="E62" s="34"/>
      <c r="F62" s="33"/>
    </row>
  </sheetData>
  <printOptions horizontalCentered="1"/>
  <pageMargins left="0.90551181102362199" right="0.31496062992126" top="0.78740157480314998" bottom="0.19" header="0.31496062992126" footer="0.31496062992126"/>
  <pageSetup paperSize="9" scale="92" fitToHeight="6" orientation="portrait" r:id="rId1"/>
  <rowBreaks count="1" manualBreakCount="1">
    <brk id="31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20"/>
  <sheetViews>
    <sheetView showGridLines="0" view="pageBreakPreview" zoomScaleNormal="100" zoomScaleSheetLayoutView="100" workbookViewId="0">
      <selection activeCell="G13" sqref="G13"/>
    </sheetView>
  </sheetViews>
  <sheetFormatPr defaultColWidth="9.1796875" defaultRowHeight="24" customHeight="1"/>
  <cols>
    <col min="1" max="1" width="33.81640625" style="8" customWidth="1"/>
    <col min="2" max="2" width="7.54296875" style="1" customWidth="1"/>
    <col min="3" max="3" width="17.453125" style="1" customWidth="1"/>
    <col min="4" max="4" width="1.54296875" style="1" customWidth="1"/>
    <col min="5" max="5" width="17.453125" style="1" customWidth="1"/>
    <col min="6" max="6" width="1.54296875" style="1" customWidth="1"/>
    <col min="7" max="7" width="17.453125" style="1" customWidth="1"/>
    <col min="8" max="8" width="1.54296875" style="58" customWidth="1"/>
    <col min="9" max="9" width="17.453125" style="1" customWidth="1"/>
    <col min="10" max="10" width="1.54296875" style="1" customWidth="1"/>
    <col min="11" max="11" width="17.453125" style="1" customWidth="1"/>
    <col min="12" max="12" width="1.54296875" style="1" customWidth="1"/>
    <col min="13" max="13" width="13.54296875" style="1" customWidth="1"/>
    <col min="14" max="16384" width="9.1796875" style="1"/>
  </cols>
  <sheetData>
    <row r="1" spans="1:11" ht="24" customHeight="1">
      <c r="K1" s="2" t="s">
        <v>60</v>
      </c>
    </row>
    <row r="2" spans="1:11" ht="24" customHeight="1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4" customHeight="1">
      <c r="A3" s="97" t="s">
        <v>61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4" customHeight="1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4" customHeight="1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3" customFormat="1" ht="24" customHeight="1">
      <c r="A6" s="48"/>
      <c r="C6" s="3" t="s">
        <v>62</v>
      </c>
      <c r="G6" s="99" t="s">
        <v>28</v>
      </c>
      <c r="H6" s="99"/>
      <c r="I6" s="99"/>
    </row>
    <row r="7" spans="1:11" s="3" customFormat="1" ht="24" customHeight="1">
      <c r="A7" s="48"/>
      <c r="C7" s="3" t="s">
        <v>72</v>
      </c>
      <c r="E7" s="3" t="s">
        <v>63</v>
      </c>
      <c r="G7" s="4" t="s">
        <v>64</v>
      </c>
      <c r="H7" s="4"/>
    </row>
    <row r="8" spans="1:11" s="3" customFormat="1" ht="24" customHeight="1">
      <c r="A8" s="48"/>
      <c r="C8" s="11" t="s">
        <v>73</v>
      </c>
      <c r="E8" s="11" t="s">
        <v>74</v>
      </c>
      <c r="G8" s="5" t="s">
        <v>65</v>
      </c>
      <c r="H8" s="4"/>
      <c r="I8" s="5" t="s">
        <v>66</v>
      </c>
      <c r="K8" s="5" t="s">
        <v>67</v>
      </c>
    </row>
    <row r="9" spans="1:11" s="3" customFormat="1" ht="24" customHeight="1">
      <c r="A9" s="48"/>
      <c r="C9" s="4"/>
      <c r="E9" s="4"/>
      <c r="G9" s="4"/>
      <c r="H9" s="4"/>
      <c r="I9" s="4"/>
      <c r="K9" s="4"/>
    </row>
    <row r="10" spans="1:11" ht="24" customHeight="1">
      <c r="A10" s="46" t="s">
        <v>108</v>
      </c>
      <c r="C10" s="6">
        <v>121500000</v>
      </c>
      <c r="D10" s="6"/>
      <c r="E10" s="6">
        <v>233350000</v>
      </c>
      <c r="F10" s="6"/>
      <c r="G10" s="6">
        <v>12150000</v>
      </c>
      <c r="H10" s="7"/>
      <c r="I10" s="6">
        <v>242570048</v>
      </c>
      <c r="J10" s="6"/>
      <c r="K10" s="6">
        <f>SUM(C10:I10)</f>
        <v>609570048</v>
      </c>
    </row>
    <row r="11" spans="1:11" ht="24" customHeight="1">
      <c r="A11" s="47" t="s">
        <v>104</v>
      </c>
      <c r="C11" s="55">
        <v>0</v>
      </c>
      <c r="D11" s="7"/>
      <c r="E11" s="55">
        <v>0</v>
      </c>
      <c r="F11" s="7"/>
      <c r="G11" s="55">
        <v>0</v>
      </c>
      <c r="H11" s="7"/>
      <c r="I11" s="7">
        <f>SUM(PL!F56)</f>
        <v>-29574734</v>
      </c>
      <c r="J11" s="6"/>
      <c r="K11" s="6">
        <f>SUM(C11:I11)</f>
        <v>-29574734</v>
      </c>
    </row>
    <row r="12" spans="1:11" ht="24" customHeight="1">
      <c r="A12" s="47" t="s">
        <v>114</v>
      </c>
      <c r="C12" s="55">
        <v>0</v>
      </c>
      <c r="D12" s="6"/>
      <c r="E12" s="55">
        <v>0</v>
      </c>
      <c r="F12" s="6"/>
      <c r="G12" s="55">
        <v>0</v>
      </c>
      <c r="H12" s="7"/>
      <c r="I12" s="7">
        <v>-36450000</v>
      </c>
      <c r="J12" s="6"/>
      <c r="K12" s="6">
        <f>SUM(C12:I12)</f>
        <v>-36450000</v>
      </c>
    </row>
    <row r="13" spans="1:11" ht="24" customHeight="1" thickBot="1">
      <c r="A13" s="46" t="s">
        <v>109</v>
      </c>
      <c r="C13" s="9">
        <f>SUM(C10:C12)</f>
        <v>121500000</v>
      </c>
      <c r="D13" s="7"/>
      <c r="E13" s="9">
        <f>SUM(E10:E12)</f>
        <v>233350000</v>
      </c>
      <c r="F13" s="7"/>
      <c r="G13" s="9">
        <f>SUM(G10:G11)</f>
        <v>12150000</v>
      </c>
      <c r="H13" s="7">
        <f>SUM(H10:H12)</f>
        <v>0</v>
      </c>
      <c r="I13" s="9">
        <f>SUM(I10:I12)</f>
        <v>176545314</v>
      </c>
      <c r="J13" s="7"/>
      <c r="K13" s="9">
        <f>SUM(K10:K12)</f>
        <v>543545314</v>
      </c>
    </row>
    <row r="14" spans="1:11" ht="24" customHeight="1" thickTop="1">
      <c r="A14" s="47"/>
      <c r="C14" s="10"/>
      <c r="D14" s="10"/>
      <c r="E14" s="10"/>
      <c r="F14" s="10"/>
      <c r="G14" s="10"/>
      <c r="H14" s="59"/>
      <c r="I14" s="10"/>
      <c r="J14" s="10"/>
      <c r="K14" s="10"/>
    </row>
    <row r="15" spans="1:11" ht="24" customHeight="1">
      <c r="A15" s="46" t="s">
        <v>116</v>
      </c>
      <c r="C15" s="6">
        <f>SUM(C13)</f>
        <v>121500000</v>
      </c>
      <c r="D15" s="6"/>
      <c r="E15" s="6">
        <f>SUM(E13)</f>
        <v>233350000</v>
      </c>
      <c r="F15" s="6"/>
      <c r="G15" s="6">
        <f>SUM(G13)</f>
        <v>12150000</v>
      </c>
      <c r="H15" s="7"/>
      <c r="I15" s="6">
        <v>166655244</v>
      </c>
      <c r="J15" s="6"/>
      <c r="K15" s="6">
        <f>SUM(C15:I15)</f>
        <v>533655244</v>
      </c>
    </row>
    <row r="16" spans="1:11" ht="24" customHeight="1">
      <c r="A16" s="47" t="s">
        <v>104</v>
      </c>
      <c r="C16" s="55">
        <v>0</v>
      </c>
      <c r="D16" s="7"/>
      <c r="E16" s="55">
        <v>0</v>
      </c>
      <c r="F16" s="7"/>
      <c r="G16" s="55">
        <v>0</v>
      </c>
      <c r="H16" s="7"/>
      <c r="I16" s="7">
        <f>PL!D54</f>
        <v>14605012</v>
      </c>
      <c r="J16" s="6"/>
      <c r="K16" s="6">
        <f>SUM(C16:I16)</f>
        <v>14605012</v>
      </c>
    </row>
    <row r="17" spans="1:12" ht="24" customHeight="1">
      <c r="A17" s="47" t="s">
        <v>114</v>
      </c>
      <c r="C17" s="55">
        <v>0</v>
      </c>
      <c r="D17" s="6"/>
      <c r="E17" s="55">
        <v>0</v>
      </c>
      <c r="F17" s="6"/>
      <c r="G17" s="55">
        <v>0</v>
      </c>
      <c r="H17" s="7"/>
      <c r="I17" s="7">
        <v>-54675000</v>
      </c>
      <c r="J17" s="6"/>
      <c r="K17" s="6">
        <f>SUM(C17:I17)</f>
        <v>-54675000</v>
      </c>
    </row>
    <row r="18" spans="1:12" ht="24" customHeight="1" thickBot="1">
      <c r="A18" s="46" t="s">
        <v>117</v>
      </c>
      <c r="C18" s="9">
        <f>SUM(C15:C16)</f>
        <v>121500000</v>
      </c>
      <c r="D18" s="7"/>
      <c r="E18" s="9">
        <f>SUM(E15:E16)</f>
        <v>233350000</v>
      </c>
      <c r="F18" s="7"/>
      <c r="G18" s="9">
        <f>SUM(G15:G17)</f>
        <v>12150000</v>
      </c>
      <c r="H18" s="7"/>
      <c r="I18" s="9">
        <f>SUM(I15:I17)</f>
        <v>126585256</v>
      </c>
      <c r="J18" s="7"/>
      <c r="K18" s="9">
        <f>SUM(K15:K17)</f>
        <v>493585256</v>
      </c>
    </row>
    <row r="19" spans="1:12" ht="24" customHeight="1" thickTop="1">
      <c r="A19" s="47"/>
      <c r="C19" s="10">
        <f>SUM(C18-BS!D51)</f>
        <v>0</v>
      </c>
      <c r="D19" s="10"/>
      <c r="E19" s="10">
        <f>SUM(E18-BS!D52)</f>
        <v>0</v>
      </c>
      <c r="F19" s="10"/>
      <c r="G19" s="10">
        <f>SUM(G18-BS!D54)</f>
        <v>0</v>
      </c>
      <c r="H19" s="10"/>
      <c r="I19" s="10">
        <f>SUM(I18-BS!D55)</f>
        <v>0</v>
      </c>
      <c r="J19" s="62"/>
      <c r="K19" s="10">
        <f>SUM(K18-BS!D56)</f>
        <v>0</v>
      </c>
      <c r="L19" s="62"/>
    </row>
    <row r="20" spans="1:12" ht="24" customHeight="1">
      <c r="A20" s="8" t="s">
        <v>13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39370078740157499" right="0.39370078740157499" top="0.90500000000000003" bottom="0.31496062992126" header="0.31496062992126" footer="0.31496062992126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showGridLines="0" view="pageBreakPreview" zoomScaleNormal="100" zoomScaleSheetLayoutView="100" workbookViewId="0">
      <selection activeCell="D8" sqref="D8"/>
    </sheetView>
  </sheetViews>
  <sheetFormatPr defaultColWidth="10.54296875" defaultRowHeight="24" customHeight="1"/>
  <cols>
    <col min="1" max="1" width="52.453125" style="20" customWidth="1"/>
    <col min="2" max="2" width="9.1796875" style="20" customWidth="1"/>
    <col min="3" max="3" width="1.54296875" style="19" customWidth="1"/>
    <col min="4" max="4" width="16.453125" style="19" customWidth="1"/>
    <col min="5" max="5" width="1.453125" style="19" customWidth="1"/>
    <col min="6" max="6" width="16.453125" style="19" customWidth="1"/>
    <col min="7" max="7" width="17.81640625" style="19" customWidth="1"/>
    <col min="8" max="8" width="14.1796875" style="19" customWidth="1"/>
    <col min="9" max="16384" width="10.54296875" style="19"/>
  </cols>
  <sheetData>
    <row r="1" spans="1:6" s="16" customFormat="1" ht="24" customHeight="1">
      <c r="B1" s="14"/>
      <c r="C1" s="15"/>
      <c r="D1" s="15"/>
      <c r="E1" s="15"/>
      <c r="F1" s="18" t="s">
        <v>34</v>
      </c>
    </row>
    <row r="2" spans="1:6" s="16" customFormat="1" ht="24" customHeight="1">
      <c r="A2" s="13" t="s">
        <v>0</v>
      </c>
      <c r="B2" s="14"/>
      <c r="C2" s="15"/>
      <c r="D2" s="15"/>
      <c r="E2" s="15"/>
      <c r="F2" s="15"/>
    </row>
    <row r="3" spans="1:6" s="16" customFormat="1" ht="24" customHeight="1">
      <c r="A3" s="27" t="s">
        <v>44</v>
      </c>
      <c r="B3" s="14"/>
      <c r="C3" s="15"/>
      <c r="D3" s="15"/>
      <c r="E3" s="15"/>
      <c r="F3" s="15"/>
    </row>
    <row r="4" spans="1:6" s="16" customFormat="1" ht="24" customHeight="1">
      <c r="A4" s="13" t="s">
        <v>115</v>
      </c>
      <c r="B4" s="14"/>
      <c r="C4" s="15"/>
      <c r="D4" s="15"/>
      <c r="E4" s="15"/>
      <c r="F4" s="15"/>
    </row>
    <row r="5" spans="1:6" s="16" customFormat="1" ht="24" customHeight="1">
      <c r="B5" s="14"/>
      <c r="C5" s="15"/>
      <c r="D5" s="17"/>
      <c r="E5" s="15"/>
      <c r="F5" s="18" t="s">
        <v>2</v>
      </c>
    </row>
    <row r="6" spans="1:6" ht="24" customHeight="1">
      <c r="B6" s="21"/>
      <c r="C6" s="22"/>
      <c r="D6" s="40">
        <v>2562</v>
      </c>
      <c r="E6" s="41"/>
      <c r="F6" s="40">
        <v>2561</v>
      </c>
    </row>
    <row r="7" spans="1:6" ht="24" customHeight="1">
      <c r="A7" s="12" t="s">
        <v>68</v>
      </c>
      <c r="B7" s="45"/>
      <c r="D7" s="28"/>
      <c r="E7" s="28"/>
      <c r="F7" s="28"/>
    </row>
    <row r="8" spans="1:6" ht="24" customHeight="1">
      <c r="A8" s="20" t="s">
        <v>129</v>
      </c>
      <c r="B8" s="45"/>
      <c r="D8" s="30">
        <f>PL!D52</f>
        <v>18213119</v>
      </c>
      <c r="E8" s="30"/>
      <c r="F8" s="30">
        <v>-37400254</v>
      </c>
    </row>
    <row r="9" spans="1:6" ht="24" customHeight="1">
      <c r="A9" s="20" t="s">
        <v>135</v>
      </c>
      <c r="B9" s="45"/>
      <c r="D9" s="29"/>
      <c r="E9" s="29"/>
      <c r="F9" s="29"/>
    </row>
    <row r="10" spans="1:6" ht="24" customHeight="1">
      <c r="A10" s="20" t="s">
        <v>45</v>
      </c>
      <c r="B10" s="45"/>
      <c r="D10" s="29"/>
      <c r="E10" s="29"/>
      <c r="F10" s="29"/>
    </row>
    <row r="11" spans="1:6" ht="24" customHeight="1">
      <c r="A11" s="25" t="s">
        <v>46</v>
      </c>
      <c r="B11" s="45"/>
      <c r="D11" s="30">
        <v>15611241</v>
      </c>
      <c r="E11" s="29"/>
      <c r="F11" s="30">
        <v>15673033</v>
      </c>
    </row>
    <row r="12" spans="1:6" ht="24" customHeight="1">
      <c r="A12" s="25" t="s">
        <v>110</v>
      </c>
      <c r="B12" s="45"/>
      <c r="D12" s="29">
        <v>-340418</v>
      </c>
      <c r="E12" s="29"/>
      <c r="F12" s="29">
        <v>-300739</v>
      </c>
    </row>
    <row r="13" spans="1:6" ht="24" customHeight="1">
      <c r="A13" s="25" t="s">
        <v>131</v>
      </c>
      <c r="B13" s="45"/>
      <c r="D13" s="29">
        <v>749916</v>
      </c>
      <c r="E13" s="29"/>
      <c r="F13" s="29">
        <v>1776783</v>
      </c>
    </row>
    <row r="14" spans="1:6" ht="24" customHeight="1">
      <c r="A14" s="25" t="s">
        <v>101</v>
      </c>
      <c r="B14" s="45"/>
      <c r="D14" s="29">
        <v>-186346</v>
      </c>
      <c r="E14" s="29"/>
      <c r="F14" s="29">
        <v>-653</v>
      </c>
    </row>
    <row r="15" spans="1:6" ht="24" customHeight="1">
      <c r="A15" s="20" t="s">
        <v>47</v>
      </c>
      <c r="B15" s="45"/>
      <c r="D15" s="29">
        <v>10277514</v>
      </c>
      <c r="E15" s="29"/>
      <c r="F15" s="29">
        <v>3168506</v>
      </c>
    </row>
    <row r="16" spans="1:6" ht="24" customHeight="1">
      <c r="A16" s="20" t="s">
        <v>105</v>
      </c>
      <c r="B16" s="45"/>
      <c r="D16" s="29">
        <v>-379866</v>
      </c>
      <c r="E16" s="29"/>
      <c r="F16" s="29">
        <v>876114</v>
      </c>
    </row>
    <row r="17" spans="1:6" ht="24" customHeight="1">
      <c r="A17" s="20" t="s">
        <v>48</v>
      </c>
      <c r="B17" s="45"/>
      <c r="D17" s="29">
        <v>-611007</v>
      </c>
      <c r="E17" s="29"/>
      <c r="F17" s="29">
        <v>-1366463</v>
      </c>
    </row>
    <row r="18" spans="1:6" ht="24" customHeight="1">
      <c r="A18" s="20" t="s">
        <v>49</v>
      </c>
      <c r="B18" s="45"/>
      <c r="D18" s="32">
        <v>71867</v>
      </c>
      <c r="E18" s="29"/>
      <c r="F18" s="32">
        <v>55801</v>
      </c>
    </row>
    <row r="19" spans="1:6" ht="24" customHeight="1">
      <c r="A19" s="20" t="s">
        <v>132</v>
      </c>
      <c r="B19" s="45"/>
      <c r="D19" s="30"/>
      <c r="E19" s="29"/>
      <c r="F19" s="30"/>
    </row>
    <row r="20" spans="1:6" ht="24" customHeight="1">
      <c r="A20" s="20" t="s">
        <v>50</v>
      </c>
      <c r="B20" s="45"/>
      <c r="D20" s="29">
        <f>SUM(D8:D18)</f>
        <v>43406020</v>
      </c>
      <c r="E20" s="29"/>
      <c r="F20" s="29">
        <f>SUM(F8:F18)</f>
        <v>-17517872</v>
      </c>
    </row>
    <row r="21" spans="1:6" ht="24" customHeight="1">
      <c r="A21" s="20" t="s">
        <v>106</v>
      </c>
      <c r="B21" s="45"/>
      <c r="D21" s="29"/>
      <c r="E21" s="29"/>
      <c r="F21" s="29"/>
    </row>
    <row r="22" spans="1:6" ht="24" customHeight="1">
      <c r="A22" s="20" t="s">
        <v>80</v>
      </c>
      <c r="B22" s="45"/>
      <c r="D22" s="29">
        <v>75939105</v>
      </c>
      <c r="E22" s="29"/>
      <c r="F22" s="29">
        <v>417888</v>
      </c>
    </row>
    <row r="23" spans="1:6" ht="24" customHeight="1">
      <c r="A23" s="20" t="s">
        <v>51</v>
      </c>
      <c r="B23" s="45"/>
      <c r="D23" s="29">
        <v>1269356</v>
      </c>
      <c r="E23" s="29"/>
      <c r="F23" s="29">
        <v>-3900673</v>
      </c>
    </row>
    <row r="24" spans="1:6" ht="24" customHeight="1">
      <c r="A24" s="25" t="s">
        <v>52</v>
      </c>
      <c r="B24" s="45"/>
      <c r="D24" s="29">
        <v>2903371</v>
      </c>
      <c r="E24" s="29"/>
      <c r="F24" s="29">
        <v>-1447740</v>
      </c>
    </row>
    <row r="25" spans="1:6" ht="24" customHeight="1">
      <c r="A25" s="20" t="s">
        <v>53</v>
      </c>
      <c r="B25" s="45"/>
      <c r="D25" s="29"/>
      <c r="E25" s="29"/>
      <c r="F25" s="29"/>
    </row>
    <row r="26" spans="1:6" ht="24" customHeight="1">
      <c r="A26" s="25" t="s">
        <v>81</v>
      </c>
      <c r="B26" s="45"/>
      <c r="D26" s="29">
        <v>-92671178</v>
      </c>
      <c r="E26" s="29"/>
      <c r="F26" s="29">
        <v>-16706162</v>
      </c>
    </row>
    <row r="27" spans="1:6" ht="24" customHeight="1">
      <c r="A27" s="25" t="s">
        <v>54</v>
      </c>
      <c r="B27" s="45"/>
      <c r="D27" s="29">
        <v>-3206276</v>
      </c>
      <c r="E27" s="29"/>
      <c r="F27" s="29">
        <v>-8690913</v>
      </c>
    </row>
    <row r="28" spans="1:6" ht="24" customHeight="1">
      <c r="A28" s="25" t="s">
        <v>136</v>
      </c>
      <c r="B28" s="45"/>
      <c r="D28" s="32">
        <v>-758952</v>
      </c>
      <c r="E28" s="29"/>
      <c r="F28" s="32">
        <v>-1259292</v>
      </c>
    </row>
    <row r="29" spans="1:6" ht="24" customHeight="1">
      <c r="A29" s="25" t="s">
        <v>137</v>
      </c>
      <c r="B29" s="45"/>
      <c r="D29" s="29">
        <f>SUM(D20:E28)</f>
        <v>26881446</v>
      </c>
      <c r="E29" s="29"/>
      <c r="F29" s="29">
        <f>SUM(F20:G28)</f>
        <v>-49104764</v>
      </c>
    </row>
    <row r="30" spans="1:6" ht="24" customHeight="1">
      <c r="A30" s="25" t="s">
        <v>55</v>
      </c>
      <c r="B30" s="45"/>
      <c r="D30" s="63">
        <v>-71867</v>
      </c>
      <c r="E30" s="30"/>
      <c r="F30" s="30">
        <v>-55801</v>
      </c>
    </row>
    <row r="31" spans="1:6" ht="24" customHeight="1">
      <c r="A31" s="25" t="s">
        <v>82</v>
      </c>
      <c r="B31" s="45"/>
      <c r="D31" s="32">
        <v>-733718</v>
      </c>
      <c r="E31" s="29"/>
      <c r="F31" s="32">
        <v>-13894428</v>
      </c>
    </row>
    <row r="32" spans="1:6" ht="24" customHeight="1">
      <c r="A32" s="27" t="s">
        <v>133</v>
      </c>
      <c r="B32" s="45"/>
      <c r="D32" s="32">
        <f>SUM(D29:D31)</f>
        <v>26075861</v>
      </c>
      <c r="E32" s="29"/>
      <c r="F32" s="32">
        <f>SUM(F29:F31)</f>
        <v>-63054993</v>
      </c>
    </row>
    <row r="33" spans="1:6" ht="24" customHeight="1">
      <c r="B33" s="45"/>
      <c r="D33" s="33"/>
      <c r="E33" s="34"/>
      <c r="F33" s="33"/>
    </row>
    <row r="34" spans="1:6" ht="24" customHeight="1">
      <c r="A34" s="26" t="s">
        <v>13</v>
      </c>
      <c r="B34" s="45"/>
    </row>
    <row r="35" spans="1:6" s="37" customFormat="1" ht="24" customHeight="1">
      <c r="D35" s="38"/>
      <c r="E35" s="39"/>
      <c r="F35" s="18" t="s">
        <v>34</v>
      </c>
    </row>
    <row r="36" spans="1:6" s="16" customFormat="1" ht="24" customHeight="1">
      <c r="A36" s="13" t="s">
        <v>0</v>
      </c>
      <c r="B36" s="14"/>
      <c r="C36" s="15"/>
      <c r="D36" s="15"/>
      <c r="E36" s="15"/>
      <c r="F36" s="15"/>
    </row>
    <row r="37" spans="1:6" s="16" customFormat="1" ht="24" customHeight="1">
      <c r="A37" s="27" t="s">
        <v>56</v>
      </c>
      <c r="B37" s="14"/>
      <c r="C37" s="15"/>
      <c r="D37" s="15"/>
      <c r="E37" s="15"/>
      <c r="F37" s="15"/>
    </row>
    <row r="38" spans="1:6" s="16" customFormat="1" ht="24" customHeight="1">
      <c r="A38" s="13" t="s">
        <v>115</v>
      </c>
      <c r="B38" s="14"/>
      <c r="C38" s="15"/>
      <c r="D38" s="15"/>
      <c r="E38" s="15"/>
      <c r="F38" s="15"/>
    </row>
    <row r="39" spans="1:6" s="16" customFormat="1" ht="24" customHeight="1">
      <c r="B39" s="14"/>
      <c r="C39" s="15"/>
      <c r="D39" s="17"/>
      <c r="E39" s="15"/>
      <c r="F39" s="18" t="s">
        <v>2</v>
      </c>
    </row>
    <row r="40" spans="1:6" ht="24" customHeight="1">
      <c r="B40" s="21"/>
      <c r="C40" s="22"/>
      <c r="D40" s="40">
        <v>2562</v>
      </c>
      <c r="E40" s="41"/>
      <c r="F40" s="40">
        <v>2561</v>
      </c>
    </row>
    <row r="41" spans="1:6" ht="24" customHeight="1">
      <c r="A41" s="12" t="s">
        <v>69</v>
      </c>
      <c r="B41" s="45"/>
      <c r="D41" s="33"/>
      <c r="E41" s="34"/>
      <c r="F41" s="33"/>
    </row>
    <row r="42" spans="1:6" ht="24" customHeight="1">
      <c r="A42" s="36" t="s">
        <v>138</v>
      </c>
      <c r="B42" s="45"/>
      <c r="D42" s="30">
        <v>-14091300</v>
      </c>
      <c r="E42" s="30"/>
      <c r="F42" s="30">
        <v>-3769348</v>
      </c>
    </row>
    <row r="43" spans="1:6" ht="24" customHeight="1">
      <c r="A43" s="36" t="s">
        <v>97</v>
      </c>
      <c r="B43" s="45"/>
      <c r="D43" s="30">
        <v>-554400</v>
      </c>
      <c r="E43" s="30"/>
      <c r="F43" s="30">
        <v>-123300</v>
      </c>
    </row>
    <row r="44" spans="1:6" ht="24" customHeight="1">
      <c r="A44" s="36" t="s">
        <v>100</v>
      </c>
      <c r="B44" s="45"/>
      <c r="D44" s="30">
        <v>1796557</v>
      </c>
      <c r="E44" s="30"/>
      <c r="F44" s="30">
        <v>653</v>
      </c>
    </row>
    <row r="45" spans="1:6" ht="24" customHeight="1">
      <c r="A45" s="36" t="s">
        <v>139</v>
      </c>
      <c r="B45" s="45"/>
      <c r="D45" s="30">
        <v>483304</v>
      </c>
      <c r="E45" s="30"/>
      <c r="F45" s="30">
        <v>1256135</v>
      </c>
    </row>
    <row r="46" spans="1:6" ht="24" customHeight="1">
      <c r="A46" s="12" t="s">
        <v>134</v>
      </c>
      <c r="B46" s="45"/>
      <c r="D46" s="31">
        <f>SUM(D42:D45)</f>
        <v>-12365839</v>
      </c>
      <c r="E46" s="29"/>
      <c r="F46" s="31">
        <f>SUM(F42:F45)</f>
        <v>-2635860</v>
      </c>
    </row>
    <row r="47" spans="1:6" ht="24" customHeight="1">
      <c r="A47" s="12" t="s">
        <v>107</v>
      </c>
      <c r="B47" s="45"/>
      <c r="D47" s="29"/>
      <c r="E47" s="29"/>
      <c r="F47" s="29"/>
    </row>
    <row r="48" spans="1:6" ht="24" customHeight="1">
      <c r="A48" s="20" t="s">
        <v>111</v>
      </c>
      <c r="B48" s="45"/>
      <c r="D48" s="29">
        <v>-1397595</v>
      </c>
      <c r="E48" s="29"/>
      <c r="F48" s="29">
        <v>-694169</v>
      </c>
    </row>
    <row r="49" spans="1:6" ht="24" customHeight="1">
      <c r="A49" s="20" t="s">
        <v>96</v>
      </c>
      <c r="B49" s="45"/>
      <c r="D49" s="29">
        <v>-54675000</v>
      </c>
      <c r="E49" s="29"/>
      <c r="F49" s="29">
        <v>-36450000</v>
      </c>
    </row>
    <row r="50" spans="1:6" ht="24" customHeight="1">
      <c r="A50" s="12" t="s">
        <v>57</v>
      </c>
      <c r="B50" s="45"/>
      <c r="D50" s="31">
        <f>SUM(D48:D49)</f>
        <v>-56072595</v>
      </c>
      <c r="E50" s="29"/>
      <c r="F50" s="31">
        <f>SUM(F48:F49)</f>
        <v>-37144169</v>
      </c>
    </row>
    <row r="51" spans="1:6" ht="24" customHeight="1">
      <c r="A51" s="12" t="s">
        <v>112</v>
      </c>
      <c r="B51" s="45"/>
      <c r="D51" s="30">
        <f>SUM(D50,D46,D32)</f>
        <v>-42362573</v>
      </c>
      <c r="E51" s="29"/>
      <c r="F51" s="30">
        <f>SUM(F50,F46,F32)</f>
        <v>-102835022</v>
      </c>
    </row>
    <row r="52" spans="1:6" ht="24" customHeight="1">
      <c r="A52" s="25" t="s">
        <v>130</v>
      </c>
      <c r="B52" s="45"/>
      <c r="D52" s="30"/>
      <c r="E52" s="30"/>
      <c r="F52" s="30"/>
    </row>
    <row r="53" spans="1:6" ht="24" customHeight="1">
      <c r="A53" s="25" t="s">
        <v>70</v>
      </c>
      <c r="B53" s="45"/>
      <c r="D53" s="30">
        <v>-8634</v>
      </c>
      <c r="E53" s="30"/>
      <c r="F53" s="30">
        <v>-59221</v>
      </c>
    </row>
    <row r="54" spans="1:6" ht="24" customHeight="1">
      <c r="A54" s="27" t="s">
        <v>58</v>
      </c>
      <c r="B54" s="45"/>
      <c r="D54" s="32">
        <f>SUM(BS!F11)</f>
        <v>198395426</v>
      </c>
      <c r="E54" s="29"/>
      <c r="F54" s="32">
        <v>314526252</v>
      </c>
    </row>
    <row r="55" spans="1:6" ht="24" customHeight="1" thickBot="1">
      <c r="A55" s="13" t="s">
        <v>59</v>
      </c>
      <c r="B55" s="45"/>
      <c r="D55" s="43">
        <f>SUM(D51:D54)</f>
        <v>156024219</v>
      </c>
      <c r="E55" s="29"/>
      <c r="F55" s="43">
        <f>SUM(F51:F54)</f>
        <v>211632009</v>
      </c>
    </row>
    <row r="56" spans="1:6" ht="24" customHeight="1" thickTop="1">
      <c r="A56" s="13"/>
      <c r="B56" s="45"/>
      <c r="D56" s="61">
        <f>D55-BS!D11</f>
        <v>0</v>
      </c>
      <c r="E56" s="29"/>
      <c r="F56" s="29"/>
    </row>
    <row r="57" spans="1:6" ht="24" customHeight="1">
      <c r="A57" s="27" t="s">
        <v>83</v>
      </c>
      <c r="B57" s="45"/>
      <c r="D57" s="29"/>
      <c r="E57" s="29"/>
      <c r="F57" s="29"/>
    </row>
    <row r="58" spans="1:6" ht="24" customHeight="1">
      <c r="A58" s="25" t="s">
        <v>84</v>
      </c>
      <c r="B58" s="45"/>
      <c r="D58" s="29"/>
      <c r="E58" s="29"/>
      <c r="F58" s="29"/>
    </row>
    <row r="59" spans="1:6" ht="24" customHeight="1">
      <c r="A59" s="25" t="s">
        <v>113</v>
      </c>
      <c r="B59" s="45"/>
      <c r="D59" s="29">
        <v>-5159064</v>
      </c>
      <c r="E59" s="29"/>
      <c r="F59" s="29">
        <v>5463350</v>
      </c>
    </row>
    <row r="60" spans="1:6" ht="24" customHeight="1">
      <c r="A60" s="25"/>
      <c r="B60" s="45"/>
      <c r="D60" s="29"/>
      <c r="E60" s="29"/>
      <c r="F60" s="29"/>
    </row>
    <row r="61" spans="1:6" ht="24" customHeight="1">
      <c r="A61" s="26" t="s">
        <v>13</v>
      </c>
      <c r="B61" s="45"/>
    </row>
  </sheetData>
  <printOptions horizontalCentered="1"/>
  <pageMargins left="0.90551181102362199" right="0.31496062992126" top="0.78740157480314998" bottom="0.19" header="0.31496062992126" footer="0.31496062992126"/>
  <pageSetup paperSize="9" scale="92" fitToHeight="6" orientation="portrait" r:id="rId1"/>
  <rowBreaks count="1" manualBreakCount="1">
    <brk id="34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2019-10-24T04:36:35Z</cp:lastPrinted>
  <dcterms:created xsi:type="dcterms:W3CDTF">2011-05-02T09:09:37Z</dcterms:created>
  <dcterms:modified xsi:type="dcterms:W3CDTF">2019-11-14T09:48:42Z</dcterms:modified>
</cp:coreProperties>
</file>