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BS" sheetId="1" r:id="rId1"/>
    <sheet name="PL&amp;CF" sheetId="2" r:id="rId2"/>
    <sheet name="CE" sheetId="3" r:id="rId3"/>
  </sheets>
  <externalReferences>
    <externalReference r:id="rId6"/>
  </externalReferences>
  <definedNames>
    <definedName name="_xlnm.Print_Area" localSheetId="0">'BS'!$A$1:$G$81</definedName>
    <definedName name="_xlnm.Print_Area" localSheetId="2">'CE'!$A$1:$J$20</definedName>
    <definedName name="_xlnm.Print_Area" localSheetId="1">'PL&amp;CF'!$A$1:$G$130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<sst xmlns="http://schemas.openxmlformats.org/spreadsheetml/2006/main" count="222" uniqueCount="148">
  <si>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</si>
  <si>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</si>
  <si>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</si>
  <si>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</si>
  <si>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</si>
  <si>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</si>
  <si>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</si>
  <si>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</si>
  <si>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</si>
  <si>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</si>
  <si>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</si>
  <si>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</si>
  <si>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</si>
  <si>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</si>
  <si>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</si>
  <si>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</si>
  <si>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</si>
  <si>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</si>
  <si>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</si>
  <si>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</si>
  <si>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</si>
  <si>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</si>
  <si>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</si>
  <si>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</si>
  <si>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</si>
  <si>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</si>
  <si>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</si>
  <si>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</si>
  <si>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</si>
  <si>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</si>
  <si>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</si>
  <si>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</si>
  <si>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 xml:space="preserve">Sales </t>
  </si>
  <si>
    <t>Other income</t>
  </si>
  <si>
    <t>Total revenues</t>
  </si>
  <si>
    <t>Expenses</t>
  </si>
  <si>
    <t>Selling expenses</t>
  </si>
  <si>
    <t>Administrative expenses</t>
  </si>
  <si>
    <t>Total expenses</t>
  </si>
  <si>
    <t>Finance cost</t>
  </si>
  <si>
    <t>Earnings per share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</si>
  <si>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</si>
  <si>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</si>
  <si>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</si>
  <si>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</si>
  <si>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</si>
  <si>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</si>
  <si>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</si>
  <si>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</si>
  <si>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</si>
  <si>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</si>
  <si>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</si>
  <si>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</si>
  <si>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</si>
  <si>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</si>
  <si>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</si>
  <si>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</si>
  <si>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</si>
  <si>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</si>
  <si>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</si>
  <si>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</si>
  <si>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</si>
  <si>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</si>
  <si>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</si>
  <si>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</si>
  <si>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Income tax payable</t>
  </si>
  <si>
    <t xml:space="preserve">   Scrap sales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</si>
  <si>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</si>
  <si>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</si>
  <si>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</si>
  <si>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</si>
  <si>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</si>
  <si>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</si>
  <si>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</si>
  <si>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</si>
  <si>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Acquisitions of machinery and equipment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</si>
  <si>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</si>
  <si>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</si>
  <si>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</si>
  <si>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</si>
  <si>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</si>
  <si>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</si>
  <si>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</si>
  <si>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</si>
  <si>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Supplemental cash flow information: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</si>
  <si>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</si>
  <si>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</si>
  <si>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</si>
  <si>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</si>
  <si>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</si>
  <si>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</si>
  <si>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Cash flow statement</t>
  </si>
  <si>
    <t>Cash flow statement (continued)</t>
  </si>
  <si>
    <t xml:space="preserve">Liabilities under finance lease agreements - </t>
  </si>
  <si>
    <t xml:space="preserve">   net of current portion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</si>
  <si>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</si>
  <si>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</si>
  <si>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</si>
  <si>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Current portion of liabilities under </t>
  </si>
  <si>
    <t xml:space="preserve">   finance lease agreements</t>
  </si>
  <si>
    <t>Current investment - fixed deposit</t>
  </si>
  <si>
    <t>Intangible assets - computer software</t>
  </si>
  <si>
    <t xml:space="preserve">   Exchange gains</t>
  </si>
  <si>
    <t xml:space="preserve">   Trade and other payables </t>
  </si>
  <si>
    <t>Dividend paid</t>
  </si>
  <si>
    <t xml:space="preserve">   Other non-current assets</t>
  </si>
  <si>
    <t>Acquisitions of computer software</t>
  </si>
  <si>
    <t>Deferred tax assets</t>
  </si>
  <si>
    <t>Service income</t>
  </si>
  <si>
    <t>Cost of sales and services</t>
  </si>
  <si>
    <t xml:space="preserve">   Gains on sales of machinery and equipment</t>
  </si>
  <si>
    <t xml:space="preserve">   Losses from write-off of equipment</t>
  </si>
  <si>
    <t xml:space="preserve">   Cash paid for corporate income tax</t>
  </si>
  <si>
    <t>Cash received from sales of machinery and equipment</t>
  </si>
  <si>
    <t>Balance as at 1 January 2017</t>
  </si>
  <si>
    <t>Balance as at 30 June 2017</t>
  </si>
  <si>
    <t>Profit (loss) for the period</t>
  </si>
  <si>
    <t>Net cash flows from (used in) investing activities</t>
  </si>
  <si>
    <t>Net decrease in cash and cash equivalents</t>
  </si>
  <si>
    <t>Advances received from land held for sales</t>
  </si>
  <si>
    <t xml:space="preserve">Profit (loss) before finance cost and income tax </t>
  </si>
  <si>
    <t xml:space="preserve">Profit (loss) before income tax </t>
  </si>
  <si>
    <t>Basic earnings (loss) per share</t>
  </si>
  <si>
    <t>Income tax benefits (expenses)</t>
  </si>
  <si>
    <t>For the six-month period ended 30 June 2018</t>
  </si>
  <si>
    <t>Balance as at 1 January 2018</t>
  </si>
  <si>
    <t>Balance as at 30 June 2018</t>
  </si>
  <si>
    <t>For the three-month period ended 30 June 2018</t>
  </si>
  <si>
    <t>31 December 2017</t>
  </si>
  <si>
    <t xml:space="preserve">   Issued and fully paid up</t>
  </si>
  <si>
    <t>As at 30 June 2018</t>
  </si>
  <si>
    <t>30 June 2018</t>
  </si>
  <si>
    <t xml:space="preserve">Loss before finance cost and income tax </t>
  </si>
  <si>
    <t xml:space="preserve">Loss before income tax </t>
  </si>
  <si>
    <t>Loss for the period</t>
  </si>
  <si>
    <t>Income tax benefits</t>
  </si>
  <si>
    <t>Basic loss per share</t>
  </si>
  <si>
    <t>Dividend paid (Note 10)</t>
  </si>
  <si>
    <t>Loss before tax</t>
  </si>
  <si>
    <t xml:space="preserve">Adjustments to reconcile loss before tax to </t>
  </si>
  <si>
    <t xml:space="preserve">   Reversal of allowance for doubtful accounts</t>
  </si>
  <si>
    <t xml:space="preserve">   Unrealised exchange losses (gains)</t>
  </si>
  <si>
    <t xml:space="preserve">Loss from operating activities before  </t>
  </si>
  <si>
    <t>Net cash flows from (used in) operating activities</t>
  </si>
  <si>
    <t>Payment of liabilities under finance lease agreements</t>
  </si>
  <si>
    <t>Unrealised exchange gains for cash and cash equivalents</t>
  </si>
  <si>
    <t xml:space="preserve">   Increase in accounts payable from purchases</t>
  </si>
  <si>
    <t xml:space="preserve">   Reduce cost of inventory to net realisable value (reversal)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</si>
</sst>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164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9" fontId="4" fillId="0" borderId="0" xfId="0" applyNumberFormat="1" applyFont="1" applyAlignment="1">
      <alignment/>
    </xf>
    <xf numFmtId="0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 quotePrefix="1">
      <alignment horizontal="left"/>
    </xf>
    <xf numFmtId="41" fontId="4" fillId="33" borderId="0" xfId="0" applyNumberFormat="1" applyFont="1" applyFill="1" applyAlignment="1">
      <alignment horizontal="center"/>
    </xf>
    <xf numFmtId="41" fontId="4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 quotePrefix="1">
      <alignment horizontal="centerContinuous"/>
    </xf>
    <xf numFmtId="0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right"/>
    </xf>
    <xf numFmtId="39" fontId="4" fillId="0" borderId="0" xfId="0" applyNumberFormat="1" applyFont="1" applyAlignment="1" applyProtection="1">
      <alignment horizontal="center"/>
      <protection/>
    </xf>
    <xf numFmtId="39" fontId="6" fillId="0" borderId="0" xfId="0" applyNumberFormat="1" applyFont="1" applyAlignment="1" applyProtection="1">
      <alignment horizontal="center"/>
      <protection/>
    </xf>
    <xf numFmtId="0" fontId="4" fillId="0" borderId="0" xfId="42" applyNumberFormat="1" applyFont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 quotePrefix="1">
      <alignment horizontal="left"/>
    </xf>
    <xf numFmtId="4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4" fillId="0" borderId="0" xfId="55" applyNumberFormat="1" applyFont="1" applyAlignment="1">
      <alignment/>
      <protection/>
    </xf>
    <xf numFmtId="37" fontId="4" fillId="0" borderId="0" xfId="55" applyNumberFormat="1" applyFont="1" applyAlignment="1">
      <alignment horizontal="right"/>
      <protection/>
    </xf>
    <xf numFmtId="164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0" fontId="3" fillId="0" borderId="0" xfId="55" applyNumberFormat="1" applyFont="1" applyAlignment="1">
      <alignment/>
      <protection/>
    </xf>
    <xf numFmtId="41" fontId="4" fillId="0" borderId="0" xfId="55" applyNumberFormat="1" applyFont="1" applyAlignment="1">
      <alignment horizontal="center"/>
      <protection/>
    </xf>
    <xf numFmtId="41" fontId="4" fillId="0" borderId="0" xfId="55" applyNumberFormat="1" applyFont="1" applyBorder="1" applyAlignment="1">
      <alignment horizontal="center"/>
      <protection/>
    </xf>
    <xf numFmtId="0" fontId="4" fillId="0" borderId="0" xfId="55" applyNumberFormat="1" applyFont="1" applyAlignment="1">
      <alignment/>
      <protection/>
    </xf>
    <xf numFmtId="41" fontId="4" fillId="0" borderId="11" xfId="55" applyNumberFormat="1" applyFont="1" applyBorder="1" applyAlignment="1">
      <alignment horizontal="center"/>
      <protection/>
    </xf>
    <xf numFmtId="41" fontId="4" fillId="0" borderId="0" xfId="55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41" fontId="4" fillId="0" borderId="0" xfId="56" applyNumberFormat="1" applyFont="1" applyBorder="1" applyAlignment="1">
      <alignment horizontal="right"/>
      <protection/>
    </xf>
    <xf numFmtId="37" fontId="3" fillId="0" borderId="0" xfId="56" applyNumberFormat="1" applyFont="1" applyAlignment="1">
      <alignment/>
      <protection/>
    </xf>
    <xf numFmtId="37" fontId="4" fillId="0" borderId="0" xfId="56" applyNumberFormat="1" applyFont="1" applyAlignment="1">
      <alignment/>
      <protection/>
    </xf>
    <xf numFmtId="41" fontId="4" fillId="0" borderId="0" xfId="56" applyNumberFormat="1" applyFont="1" applyAlignment="1">
      <alignment horizontal="right"/>
      <protection/>
    </xf>
    <xf numFmtId="165" fontId="4" fillId="33" borderId="12" xfId="0" applyNumberFormat="1" applyFont="1" applyFill="1" applyBorder="1" applyAlignment="1">
      <alignment horizontal="center"/>
    </xf>
    <xf numFmtId="39" fontId="3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Fill="1" applyAlignment="1">
      <alignment horizontal="right"/>
    </xf>
    <xf numFmtId="164" fontId="4" fillId="0" borderId="13" xfId="55" applyNumberFormat="1" applyFont="1" applyBorder="1" applyAlignment="1">
      <alignment horizontal="center"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/>
    </xf>
    <xf numFmtId="41" fontId="4" fillId="0" borderId="14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0" fontId="4" fillId="0" borderId="0" xfId="55" applyFont="1" applyAlignment="1">
      <alignment/>
      <protection/>
    </xf>
    <xf numFmtId="164" fontId="4" fillId="0" borderId="0" xfId="0" applyNumberFormat="1" applyFont="1" applyFill="1" applyAlignment="1" quotePrefix="1">
      <alignment/>
    </xf>
    <xf numFmtId="164" fontId="7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37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3" fontId="4" fillId="33" borderId="12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left"/>
    </xf>
    <xf numFmtId="41" fontId="4" fillId="0" borderId="0" xfId="55" applyNumberFormat="1" applyFont="1" applyBorder="1" applyAlignment="1" quotePrefix="1">
      <alignment horizontal="center"/>
      <protection/>
    </xf>
    <xf numFmtId="164" fontId="42" fillId="0" borderId="0" xfId="0" applyNumberFormat="1" applyFont="1" applyFill="1" applyAlignment="1">
      <alignment horizontal="centerContinuous"/>
    </xf>
    <xf numFmtId="164" fontId="6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 applyProtection="1">
      <alignment horizontal="center"/>
      <protection/>
    </xf>
    <xf numFmtId="39" fontId="6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left"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55" applyNumberFormat="1" applyFont="1" applyBorder="1" applyAlignment="1">
      <alignment/>
      <protection/>
    </xf>
    <xf numFmtId="41" fontId="4" fillId="0" borderId="0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7" fillId="0" borderId="0" xfId="0" applyNumberFormat="1" applyFont="1" applyFill="1" applyAlignment="1">
      <alignment horizontal="center" vertical="top"/>
    </xf>
    <xf numFmtId="37" fontId="3" fillId="0" borderId="0" xfId="55" applyNumberFormat="1" applyFont="1" applyAlignment="1">
      <alignment horizontal="left"/>
      <protection/>
    </xf>
    <xf numFmtId="38" fontId="4" fillId="0" borderId="0" xfId="55" applyNumberFormat="1" applyFont="1" applyAlignment="1">
      <alignment horizontal="right"/>
      <protection/>
    </xf>
    <xf numFmtId="164" fontId="4" fillId="0" borderId="13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\L_Thai%20Poly%20Acrylic\2018\Q1'2018\E_T732_Q1'18_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&amp;CF"/>
      <sheetName val="CE"/>
    </sheetNames>
    <sheetDataSet>
      <sheetData sheetId="2">
        <row r="14">
          <cell r="B14">
            <v>121500000</v>
          </cell>
          <cell r="D14">
            <v>233350000</v>
          </cell>
          <cell r="F14">
            <v>12150000</v>
          </cell>
          <cell r="H14">
            <v>242570048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view="pageBreakPreview" zoomScaleSheetLayoutView="100" zoomScalePageLayoutView="0" workbookViewId="0" topLeftCell="A1">
      <selection activeCell="E67" sqref="E67"/>
    </sheetView>
  </sheetViews>
  <sheetFormatPr defaultColWidth="10.7109375" defaultRowHeight="24" customHeight="1"/>
  <cols>
    <col min="1" max="1" width="49.421875" style="18" customWidth="1"/>
    <col min="2" max="2" width="0.9921875" style="6" customWidth="1"/>
    <col min="3" max="3" width="8.421875" style="18" customWidth="1"/>
    <col min="4" max="4" width="0.85546875" style="6" customWidth="1"/>
    <col min="5" max="5" width="17.7109375" style="6" customWidth="1"/>
    <col min="6" max="6" width="1.28515625" style="6" customWidth="1"/>
    <col min="7" max="7" width="17.7109375" style="6" customWidth="1"/>
    <col min="8" max="16384" width="10.7109375" style="6" customWidth="1"/>
  </cols>
  <sheetData>
    <row r="1" spans="1:7" s="2" customFormat="1" ht="24" customHeight="1">
      <c r="A1" s="13" t="s">
        <v>0</v>
      </c>
      <c r="B1" s="14"/>
      <c r="C1" s="15"/>
      <c r="D1" s="16"/>
      <c r="E1" s="16"/>
      <c r="F1" s="16"/>
      <c r="G1" s="87"/>
    </row>
    <row r="2" spans="1:7" s="2" customFormat="1" ht="24" customHeight="1">
      <c r="A2" s="13" t="s">
        <v>87</v>
      </c>
      <c r="B2" s="16"/>
      <c r="C2" s="15"/>
      <c r="D2" s="16"/>
      <c r="E2" s="16"/>
      <c r="F2" s="16"/>
      <c r="G2" s="16"/>
    </row>
    <row r="3" spans="1:7" s="2" customFormat="1" ht="24" customHeight="1">
      <c r="A3" s="13" t="s">
        <v>130</v>
      </c>
      <c r="B3" s="16"/>
      <c r="C3" s="15"/>
      <c r="D3" s="16"/>
      <c r="E3" s="16"/>
      <c r="F3" s="16"/>
      <c r="G3" s="16"/>
    </row>
    <row r="4" spans="2:7" s="2" customFormat="1" ht="24" customHeight="1">
      <c r="B4" s="16"/>
      <c r="C4" s="15"/>
      <c r="D4" s="16"/>
      <c r="E4" s="16"/>
      <c r="F4" s="16"/>
      <c r="G4" s="17" t="s">
        <v>1</v>
      </c>
    </row>
    <row r="5" spans="2:7" s="2" customFormat="1" ht="24" customHeight="1">
      <c r="B5" s="16"/>
      <c r="C5" s="15"/>
      <c r="D5" s="16"/>
      <c r="E5" s="32" t="s">
        <v>86</v>
      </c>
      <c r="F5" s="32"/>
      <c r="G5" s="32" t="s">
        <v>86</v>
      </c>
    </row>
    <row r="6" spans="3:7" ht="24" customHeight="1">
      <c r="C6" s="88" t="s">
        <v>2</v>
      </c>
      <c r="E6" s="79" t="s">
        <v>131</v>
      </c>
      <c r="F6" s="19"/>
      <c r="G6" s="80" t="s">
        <v>128</v>
      </c>
    </row>
    <row r="7" spans="1:7" s="91" customFormat="1" ht="24" customHeight="1">
      <c r="A7" s="89"/>
      <c r="B7" s="90"/>
      <c r="C7" s="89"/>
      <c r="E7" s="81" t="s">
        <v>3</v>
      </c>
      <c r="F7" s="81"/>
      <c r="G7" s="82" t="s">
        <v>88</v>
      </c>
    </row>
    <row r="8" spans="1:7" s="91" customFormat="1" ht="24" customHeight="1">
      <c r="A8" s="89"/>
      <c r="B8" s="90"/>
      <c r="C8" s="89"/>
      <c r="E8" s="81" t="s">
        <v>4</v>
      </c>
      <c r="F8" s="81"/>
      <c r="G8" s="82"/>
    </row>
    <row r="9" spans="1:3" ht="24" customHeight="1">
      <c r="A9" s="13" t="s">
        <v>5</v>
      </c>
      <c r="C9" s="26"/>
    </row>
    <row r="10" spans="1:7" ht="24" customHeight="1">
      <c r="A10" s="13" t="s">
        <v>6</v>
      </c>
      <c r="C10" s="26"/>
      <c r="E10" s="66"/>
      <c r="F10" s="66"/>
      <c r="G10" s="66"/>
    </row>
    <row r="11" spans="1:7" ht="24" customHeight="1">
      <c r="A11" s="25" t="s">
        <v>7</v>
      </c>
      <c r="B11" s="77"/>
      <c r="C11" s="26"/>
      <c r="E11" s="66">
        <v>226318330</v>
      </c>
      <c r="F11" s="66"/>
      <c r="G11" s="66">
        <v>314526252</v>
      </c>
    </row>
    <row r="12" spans="1:7" ht="24" customHeight="1">
      <c r="A12" s="25" t="s">
        <v>100</v>
      </c>
      <c r="B12" s="77"/>
      <c r="C12" s="26"/>
      <c r="E12" s="66">
        <v>1137951</v>
      </c>
      <c r="F12" s="66"/>
      <c r="G12" s="66">
        <v>1137951</v>
      </c>
    </row>
    <row r="13" spans="1:7" ht="24" customHeight="1">
      <c r="A13" s="25" t="s">
        <v>76</v>
      </c>
      <c r="C13" s="26">
        <v>3</v>
      </c>
      <c r="D13" s="78"/>
      <c r="E13" s="67">
        <v>306767291</v>
      </c>
      <c r="F13" s="68"/>
      <c r="G13" s="67">
        <v>263784087</v>
      </c>
    </row>
    <row r="14" spans="1:7" ht="24" customHeight="1">
      <c r="A14" s="25" t="s">
        <v>77</v>
      </c>
      <c r="B14" s="77"/>
      <c r="C14" s="26">
        <v>4</v>
      </c>
      <c r="E14" s="66">
        <v>137662703</v>
      </c>
      <c r="F14" s="66"/>
      <c r="G14" s="66">
        <v>116053293</v>
      </c>
    </row>
    <row r="15" spans="1:7" ht="24" customHeight="1">
      <c r="A15" s="25" t="s">
        <v>8</v>
      </c>
      <c r="C15" s="26"/>
      <c r="E15" s="69">
        <v>21402838</v>
      </c>
      <c r="F15" s="67"/>
      <c r="G15" s="69">
        <v>11917225</v>
      </c>
    </row>
    <row r="16" spans="1:7" ht="24" customHeight="1">
      <c r="A16" s="13" t="s">
        <v>78</v>
      </c>
      <c r="C16" s="26"/>
      <c r="E16" s="69">
        <f>SUM(E11:E15)</f>
        <v>693289113</v>
      </c>
      <c r="F16" s="66"/>
      <c r="G16" s="69">
        <f>SUM(G11:G15)</f>
        <v>707418808</v>
      </c>
    </row>
    <row r="17" spans="1:7" ht="24" customHeight="1">
      <c r="A17" s="13" t="s">
        <v>10</v>
      </c>
      <c r="C17" s="26"/>
      <c r="E17" s="66"/>
      <c r="F17" s="66"/>
      <c r="G17" s="66"/>
    </row>
    <row r="18" spans="1:7" ht="24" customHeight="1">
      <c r="A18" s="25" t="s">
        <v>79</v>
      </c>
      <c r="C18" s="26">
        <v>5</v>
      </c>
      <c r="E18" s="64">
        <v>264276083</v>
      </c>
      <c r="F18" s="66"/>
      <c r="G18" s="66">
        <v>268955616</v>
      </c>
    </row>
    <row r="19" spans="1:7" ht="24" customHeight="1">
      <c r="A19" s="25" t="s">
        <v>101</v>
      </c>
      <c r="C19" s="26"/>
      <c r="E19" s="64">
        <v>385691</v>
      </c>
      <c r="F19" s="66"/>
      <c r="G19" s="66">
        <v>405466</v>
      </c>
    </row>
    <row r="20" spans="1:7" ht="24" customHeight="1">
      <c r="A20" s="25" t="s">
        <v>107</v>
      </c>
      <c r="C20" s="26"/>
      <c r="E20" s="64">
        <v>5960914</v>
      </c>
      <c r="F20" s="66"/>
      <c r="G20" s="66">
        <v>1603533</v>
      </c>
    </row>
    <row r="21" spans="1:7" ht="24" customHeight="1">
      <c r="A21" s="25" t="s">
        <v>80</v>
      </c>
      <c r="C21" s="26"/>
      <c r="E21" s="69">
        <v>303018</v>
      </c>
      <c r="F21" s="66"/>
      <c r="G21" s="69">
        <v>303018</v>
      </c>
    </row>
    <row r="22" spans="1:7" ht="24" customHeight="1">
      <c r="A22" s="13" t="s">
        <v>11</v>
      </c>
      <c r="C22" s="26"/>
      <c r="E22" s="69">
        <f>SUM(E18:E21)</f>
        <v>270925706</v>
      </c>
      <c r="F22" s="66"/>
      <c r="G22" s="69">
        <f>SUM(G18:G21)</f>
        <v>271267633</v>
      </c>
    </row>
    <row r="23" spans="1:7" ht="24" customHeight="1" thickBot="1">
      <c r="A23" s="13" t="s">
        <v>12</v>
      </c>
      <c r="C23" s="39"/>
      <c r="E23" s="71">
        <f>SUM(E22,E16)</f>
        <v>964214819</v>
      </c>
      <c r="F23" s="67"/>
      <c r="G23" s="71">
        <f>SUM(G22,G16)</f>
        <v>978686441</v>
      </c>
    </row>
    <row r="24" spans="5:7" ht="24" customHeight="1" thickTop="1">
      <c r="E24" s="33"/>
      <c r="F24" s="33"/>
      <c r="G24" s="33"/>
    </row>
    <row r="25" spans="1:7" s="2" customFormat="1" ht="24" customHeight="1">
      <c r="A25" s="92" t="s">
        <v>13</v>
      </c>
      <c r="B25" s="29"/>
      <c r="C25" s="18"/>
      <c r="D25" s="6"/>
      <c r="E25" s="33"/>
      <c r="F25" s="33"/>
      <c r="G25" s="33"/>
    </row>
    <row r="26" spans="1:7" s="2" customFormat="1" ht="24" customHeight="1">
      <c r="A26" s="13" t="s">
        <v>0</v>
      </c>
      <c r="B26" s="14"/>
      <c r="C26" s="15"/>
      <c r="D26" s="16"/>
      <c r="E26" s="16"/>
      <c r="F26" s="16"/>
      <c r="G26" s="16"/>
    </row>
    <row r="27" spans="1:7" s="2" customFormat="1" ht="24" customHeight="1">
      <c r="A27" s="13" t="s">
        <v>89</v>
      </c>
      <c r="B27" s="16"/>
      <c r="C27" s="15"/>
      <c r="D27" s="16"/>
      <c r="E27" s="16"/>
      <c r="F27" s="16"/>
      <c r="G27" s="16"/>
    </row>
    <row r="28" spans="1:7" s="2" customFormat="1" ht="24" customHeight="1">
      <c r="A28" s="13" t="s">
        <v>130</v>
      </c>
      <c r="B28" s="16"/>
      <c r="C28" s="15"/>
      <c r="D28" s="16"/>
      <c r="E28" s="16"/>
      <c r="F28" s="16"/>
      <c r="G28" s="16"/>
    </row>
    <row r="29" spans="2:7" s="2" customFormat="1" ht="24" customHeight="1">
      <c r="B29" s="16"/>
      <c r="C29" s="15"/>
      <c r="D29" s="16"/>
      <c r="E29" s="16"/>
      <c r="F29" s="16"/>
      <c r="G29" s="17" t="s">
        <v>1</v>
      </c>
    </row>
    <row r="30" spans="1:7" ht="24" customHeight="1">
      <c r="A30" s="2"/>
      <c r="B30" s="16"/>
      <c r="C30" s="15"/>
      <c r="D30" s="16"/>
      <c r="E30" s="32" t="s">
        <v>86</v>
      </c>
      <c r="F30" s="32"/>
      <c r="G30" s="32" t="s">
        <v>86</v>
      </c>
    </row>
    <row r="31" spans="1:7" s="91" customFormat="1" ht="24" customHeight="1">
      <c r="A31" s="18"/>
      <c r="B31" s="6"/>
      <c r="C31" s="88" t="s">
        <v>2</v>
      </c>
      <c r="D31" s="6"/>
      <c r="E31" s="79" t="s">
        <v>131</v>
      </c>
      <c r="F31" s="19"/>
      <c r="G31" s="80" t="s">
        <v>128</v>
      </c>
    </row>
    <row r="32" spans="1:7" s="91" customFormat="1" ht="24" customHeight="1">
      <c r="A32" s="89"/>
      <c r="B32" s="90"/>
      <c r="C32" s="89"/>
      <c r="E32" s="81" t="s">
        <v>3</v>
      </c>
      <c r="F32" s="81"/>
      <c r="G32" s="82" t="s">
        <v>88</v>
      </c>
    </row>
    <row r="33" spans="1:7" ht="24" customHeight="1">
      <c r="A33" s="89"/>
      <c r="B33" s="90"/>
      <c r="C33" s="89"/>
      <c r="D33" s="91"/>
      <c r="E33" s="81" t="s">
        <v>4</v>
      </c>
      <c r="F33" s="81"/>
      <c r="G33" s="82"/>
    </row>
    <row r="34" spans="1:7" ht="24" customHeight="1">
      <c r="A34" s="13" t="s">
        <v>14</v>
      </c>
      <c r="C34" s="26"/>
      <c r="D34" s="40"/>
      <c r="E34" s="40"/>
      <c r="F34" s="40"/>
      <c r="G34" s="40"/>
    </row>
    <row r="35" spans="1:3" ht="24" customHeight="1">
      <c r="A35" s="13" t="s">
        <v>15</v>
      </c>
      <c r="C35" s="26"/>
    </row>
    <row r="36" spans="1:7" ht="24" customHeight="1">
      <c r="A36" s="25" t="s">
        <v>81</v>
      </c>
      <c r="C36" s="26">
        <v>6</v>
      </c>
      <c r="E36" s="40">
        <v>376399185</v>
      </c>
      <c r="G36" s="6">
        <v>317790878</v>
      </c>
    </row>
    <row r="37" spans="1:3" ht="24" customHeight="1">
      <c r="A37" s="25" t="s">
        <v>98</v>
      </c>
      <c r="C37" s="26"/>
    </row>
    <row r="38" spans="1:7" ht="24" customHeight="1">
      <c r="A38" s="25" t="s">
        <v>99</v>
      </c>
      <c r="C38" s="26"/>
      <c r="E38" s="6">
        <v>588883</v>
      </c>
      <c r="G38" s="6">
        <v>840875</v>
      </c>
    </row>
    <row r="39" spans="1:7" ht="24" customHeight="1">
      <c r="A39" s="25" t="s">
        <v>65</v>
      </c>
      <c r="C39" s="26"/>
      <c r="E39" s="6">
        <v>0</v>
      </c>
      <c r="G39" s="66">
        <v>13866804</v>
      </c>
    </row>
    <row r="40" spans="1:7" ht="24" customHeight="1">
      <c r="A40" s="25" t="s">
        <v>16</v>
      </c>
      <c r="C40" s="26"/>
      <c r="E40" s="27">
        <v>3779776</v>
      </c>
      <c r="F40" s="66"/>
      <c r="G40" s="66">
        <v>11865901</v>
      </c>
    </row>
    <row r="41" spans="1:7" ht="24" customHeight="1">
      <c r="A41" s="13" t="s">
        <v>17</v>
      </c>
      <c r="C41" s="26"/>
      <c r="E41" s="70">
        <f>SUM(E36:E40)</f>
        <v>380767844</v>
      </c>
      <c r="F41" s="67"/>
      <c r="G41" s="70">
        <f>SUM(G36:G40)</f>
        <v>344364458</v>
      </c>
    </row>
    <row r="42" spans="1:7" ht="24" customHeight="1">
      <c r="A42" s="13" t="s">
        <v>18</v>
      </c>
      <c r="C42" s="26"/>
      <c r="E42" s="67"/>
      <c r="F42" s="67"/>
      <c r="G42" s="67"/>
    </row>
    <row r="43" spans="1:6" ht="24" customHeight="1">
      <c r="A43" s="25" t="s">
        <v>93</v>
      </c>
      <c r="C43" s="26"/>
      <c r="F43" s="67"/>
    </row>
    <row r="44" spans="1:7" ht="24" customHeight="1">
      <c r="A44" s="25" t="s">
        <v>94</v>
      </c>
      <c r="C44" s="26"/>
      <c r="E44" s="67">
        <v>1137666</v>
      </c>
      <c r="F44" s="67"/>
      <c r="G44" s="67">
        <v>1397595</v>
      </c>
    </row>
    <row r="45" spans="1:7" ht="24" customHeight="1">
      <c r="A45" s="25" t="s">
        <v>19</v>
      </c>
      <c r="C45" s="26">
        <v>7</v>
      </c>
      <c r="E45" s="69">
        <v>24891579</v>
      </c>
      <c r="F45" s="67"/>
      <c r="G45" s="69">
        <v>23354340</v>
      </c>
    </row>
    <row r="46" spans="1:7" ht="24" customHeight="1">
      <c r="A46" s="13" t="s">
        <v>20</v>
      </c>
      <c r="C46" s="26"/>
      <c r="E46" s="67">
        <f>SUM(E44:E45)</f>
        <v>26029245</v>
      </c>
      <c r="F46" s="67"/>
      <c r="G46" s="67">
        <f>SUM(G44:G45)</f>
        <v>24751935</v>
      </c>
    </row>
    <row r="47" spans="1:7" ht="24" customHeight="1">
      <c r="A47" s="13" t="s">
        <v>21</v>
      </c>
      <c r="C47" s="39"/>
      <c r="E47" s="70">
        <f>SUM(E46,E41)</f>
        <v>406797089</v>
      </c>
      <c r="F47" s="67"/>
      <c r="G47" s="70">
        <f>SUM(G46,G41)</f>
        <v>369116393</v>
      </c>
    </row>
    <row r="48" spans="1:7" ht="24" customHeight="1">
      <c r="A48" s="13"/>
      <c r="C48" s="39"/>
      <c r="E48" s="67"/>
      <c r="F48" s="67"/>
      <c r="G48" s="67"/>
    </row>
    <row r="49" spans="1:7" s="2" customFormat="1" ht="24" customHeight="1">
      <c r="A49" s="92" t="s">
        <v>13</v>
      </c>
      <c r="B49" s="6"/>
      <c r="C49" s="39"/>
      <c r="D49" s="6"/>
      <c r="E49" s="67"/>
      <c r="F49" s="67"/>
      <c r="G49" s="67"/>
    </row>
    <row r="50" spans="1:7" s="2" customFormat="1" ht="24" customHeight="1">
      <c r="A50" s="13" t="s">
        <v>0</v>
      </c>
      <c r="B50" s="14"/>
      <c r="C50" s="15"/>
      <c r="D50" s="16"/>
      <c r="E50" s="16"/>
      <c r="F50" s="16"/>
      <c r="G50" s="16"/>
    </row>
    <row r="51" spans="1:7" s="2" customFormat="1" ht="24" customHeight="1">
      <c r="A51" s="13" t="s">
        <v>89</v>
      </c>
      <c r="B51" s="16"/>
      <c r="C51" s="15"/>
      <c r="D51" s="16"/>
      <c r="E51" s="16"/>
      <c r="F51" s="16"/>
      <c r="G51" s="16"/>
    </row>
    <row r="52" spans="1:7" s="2" customFormat="1" ht="24" customHeight="1">
      <c r="A52" s="13" t="s">
        <v>130</v>
      </c>
      <c r="B52" s="16"/>
      <c r="C52" s="15"/>
      <c r="D52" s="16"/>
      <c r="E52" s="16"/>
      <c r="F52" s="16"/>
      <c r="G52" s="16"/>
    </row>
    <row r="53" spans="2:7" s="2" customFormat="1" ht="24" customHeight="1">
      <c r="B53" s="16"/>
      <c r="C53" s="15"/>
      <c r="D53" s="16"/>
      <c r="E53" s="16"/>
      <c r="F53" s="16"/>
      <c r="G53" s="17" t="s">
        <v>1</v>
      </c>
    </row>
    <row r="54" spans="1:7" ht="24" customHeight="1">
      <c r="A54" s="2"/>
      <c r="B54" s="16"/>
      <c r="C54" s="15"/>
      <c r="D54" s="16"/>
      <c r="E54" s="32" t="s">
        <v>86</v>
      </c>
      <c r="F54" s="32"/>
      <c r="G54" s="32" t="s">
        <v>86</v>
      </c>
    </row>
    <row r="55" spans="1:7" s="91" customFormat="1" ht="24" customHeight="1">
      <c r="A55" s="18"/>
      <c r="B55" s="6"/>
      <c r="C55" s="88"/>
      <c r="D55" s="6"/>
      <c r="E55" s="79" t="s">
        <v>131</v>
      </c>
      <c r="F55" s="19"/>
      <c r="G55" s="80" t="s">
        <v>128</v>
      </c>
    </row>
    <row r="56" spans="1:7" s="91" customFormat="1" ht="24" customHeight="1">
      <c r="A56" s="89"/>
      <c r="B56" s="90"/>
      <c r="C56" s="89"/>
      <c r="E56" s="81" t="s">
        <v>3</v>
      </c>
      <c r="F56" s="81"/>
      <c r="G56" s="82" t="s">
        <v>88</v>
      </c>
    </row>
    <row r="57" spans="1:7" ht="24" customHeight="1">
      <c r="A57" s="89"/>
      <c r="B57" s="90"/>
      <c r="C57" s="89"/>
      <c r="D57" s="91"/>
      <c r="E57" s="81" t="s">
        <v>4</v>
      </c>
      <c r="F57" s="81"/>
      <c r="G57" s="82"/>
    </row>
    <row r="58" spans="1:3" ht="24" customHeight="1">
      <c r="A58" s="13" t="s">
        <v>22</v>
      </c>
      <c r="C58" s="39"/>
    </row>
    <row r="59" spans="1:3" ht="24" customHeight="1">
      <c r="A59" s="25" t="s">
        <v>23</v>
      </c>
      <c r="C59" s="39"/>
    </row>
    <row r="60" spans="1:3" ht="24" customHeight="1">
      <c r="A60" s="25" t="s">
        <v>24</v>
      </c>
      <c r="B60" s="77"/>
      <c r="C60" s="26"/>
    </row>
    <row r="61" spans="1:7" ht="24" customHeight="1" thickBot="1">
      <c r="A61" s="25" t="s">
        <v>96</v>
      </c>
      <c r="C61" s="98"/>
      <c r="E61" s="72">
        <v>121500000</v>
      </c>
      <c r="F61" s="67"/>
      <c r="G61" s="72">
        <v>121500000</v>
      </c>
    </row>
    <row r="62" spans="1:7" ht="24" customHeight="1" thickTop="1">
      <c r="A62" s="25" t="s">
        <v>129</v>
      </c>
      <c r="B62" s="77"/>
      <c r="C62" s="26"/>
      <c r="E62" s="67"/>
      <c r="F62" s="67"/>
      <c r="G62" s="67"/>
    </row>
    <row r="63" spans="1:7" ht="24" customHeight="1">
      <c r="A63" s="25" t="s">
        <v>96</v>
      </c>
      <c r="C63" s="39"/>
      <c r="E63" s="67">
        <v>121500000</v>
      </c>
      <c r="F63" s="67"/>
      <c r="G63" s="67">
        <f>'[1]CE'!B14</f>
        <v>121500000</v>
      </c>
    </row>
    <row r="64" spans="1:7" ht="24" customHeight="1">
      <c r="A64" s="25" t="s">
        <v>25</v>
      </c>
      <c r="C64" s="39"/>
      <c r="E64" s="66">
        <v>233350000</v>
      </c>
      <c r="F64" s="66"/>
      <c r="G64" s="66">
        <f>'[1]CE'!D14</f>
        <v>233350000</v>
      </c>
    </row>
    <row r="65" spans="1:6" ht="24" customHeight="1">
      <c r="A65" s="25" t="s">
        <v>26</v>
      </c>
      <c r="B65" s="77"/>
      <c r="C65" s="26"/>
      <c r="F65" s="66"/>
    </row>
    <row r="66" spans="1:7" ht="24" customHeight="1">
      <c r="A66" s="25" t="s">
        <v>74</v>
      </c>
      <c r="C66" s="26"/>
      <c r="E66" s="66">
        <v>12150000</v>
      </c>
      <c r="F66" s="66"/>
      <c r="G66" s="66">
        <f>'[1]CE'!F14</f>
        <v>12150000</v>
      </c>
    </row>
    <row r="67" spans="1:7" ht="24" customHeight="1">
      <c r="A67" s="25" t="s">
        <v>27</v>
      </c>
      <c r="C67" s="39"/>
      <c r="E67" s="69">
        <f>SUM('CE'!H18)</f>
        <v>190417730</v>
      </c>
      <c r="F67" s="67"/>
      <c r="G67" s="69">
        <f>'[1]CE'!H14</f>
        <v>242570048</v>
      </c>
    </row>
    <row r="68" spans="1:7" ht="24" customHeight="1">
      <c r="A68" s="13" t="s">
        <v>28</v>
      </c>
      <c r="B68" s="77"/>
      <c r="C68" s="39"/>
      <c r="E68" s="69">
        <f>SUM(E63:E67)</f>
        <v>557417730</v>
      </c>
      <c r="F68" s="66"/>
      <c r="G68" s="69">
        <f>SUM(G63:G67)</f>
        <v>609570048</v>
      </c>
    </row>
    <row r="69" spans="1:7" ht="24" customHeight="1" thickBot="1">
      <c r="A69" s="13" t="s">
        <v>29</v>
      </c>
      <c r="C69" s="39"/>
      <c r="E69" s="72">
        <f>SUM(E68,E47)</f>
        <v>964214819</v>
      </c>
      <c r="F69" s="66"/>
      <c r="G69" s="72">
        <f>SUM(G68,G47)</f>
        <v>978686441</v>
      </c>
    </row>
    <row r="70" spans="3:7" ht="24" customHeight="1" thickTop="1">
      <c r="C70" s="39"/>
      <c r="E70" s="66">
        <f>SUM(E69-E23)</f>
        <v>0</v>
      </c>
      <c r="F70" s="66"/>
      <c r="G70" s="66">
        <f>SUM(G69-G23)</f>
        <v>0</v>
      </c>
    </row>
    <row r="71" spans="1:7" ht="24" customHeight="1">
      <c r="A71" s="92" t="s">
        <v>13</v>
      </c>
      <c r="B71" s="29"/>
      <c r="C71" s="34"/>
      <c r="E71" s="66"/>
      <c r="F71" s="66"/>
      <c r="G71" s="66"/>
    </row>
    <row r="72" spans="1:7" ht="24" customHeight="1">
      <c r="A72" s="92"/>
      <c r="B72" s="29"/>
      <c r="C72" s="34"/>
      <c r="E72" s="43"/>
      <c r="G72" s="43"/>
    </row>
    <row r="73" spans="1:3" ht="24" customHeight="1">
      <c r="A73" s="93"/>
      <c r="B73" s="44"/>
      <c r="C73" s="34"/>
    </row>
    <row r="74" spans="1:3" ht="24" customHeight="1">
      <c r="A74" s="92"/>
      <c r="B74" s="29"/>
      <c r="C74" s="34"/>
    </row>
    <row r="75" spans="1:3" ht="24" customHeight="1">
      <c r="A75" s="92"/>
      <c r="B75" s="41" t="s">
        <v>30</v>
      </c>
      <c r="C75" s="6"/>
    </row>
    <row r="76" spans="1:3" ht="24" customHeight="1">
      <c r="A76" s="93"/>
      <c r="B76" s="44"/>
      <c r="C76" s="39"/>
    </row>
    <row r="77" spans="1:3" ht="24" customHeight="1">
      <c r="A77" s="94"/>
      <c r="B77" s="44"/>
      <c r="C77" s="39"/>
    </row>
  </sheetData>
  <sheetProtection/>
  <printOptions horizontalCentered="1"/>
  <pageMargins left="0.9055118110236221" right="0.2755905511811024" top="0.7874015748031497" bottom="0.1968503937007874" header="0.31496062992125984" footer="0.31496062992125984"/>
  <pageSetup fitToHeight="6" horizontalDpi="600" verticalDpi="600" orientation="portrait" paperSize="9" scale="95" r:id="rId1"/>
  <rowBreaks count="2" manualBreakCount="2">
    <brk id="25" max="7" man="1"/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view="pageBreakPreview" zoomScaleSheetLayoutView="100" zoomScalePageLayoutView="0" workbookViewId="0" topLeftCell="A79">
      <selection activeCell="K86" sqref="K86"/>
    </sheetView>
  </sheetViews>
  <sheetFormatPr defaultColWidth="10.7109375" defaultRowHeight="22.5" customHeight="1"/>
  <cols>
    <col min="1" max="1" width="54.00390625" style="18" customWidth="1"/>
    <col min="2" max="2" width="2.421875" style="6" customWidth="1"/>
    <col min="3" max="3" width="6.140625" style="18" customWidth="1"/>
    <col min="4" max="4" width="1.57421875" style="6" customWidth="1"/>
    <col min="5" max="5" width="16.7109375" style="6" customWidth="1"/>
    <col min="6" max="6" width="1.421875" style="6" customWidth="1"/>
    <col min="7" max="7" width="16.7109375" style="6" customWidth="1"/>
    <col min="8" max="16384" width="10.7109375" style="6" customWidth="1"/>
  </cols>
  <sheetData>
    <row r="1" spans="2:7" s="2" customFormat="1" ht="22.5" customHeight="1">
      <c r="B1" s="14"/>
      <c r="C1" s="15"/>
      <c r="D1" s="16"/>
      <c r="E1" s="16"/>
      <c r="F1" s="16"/>
      <c r="G1" s="43" t="s">
        <v>58</v>
      </c>
    </row>
    <row r="2" spans="1:7" s="2" customFormat="1" ht="22.5" customHeight="1">
      <c r="A2" s="13" t="s">
        <v>0</v>
      </c>
      <c r="B2" s="14"/>
      <c r="C2" s="15"/>
      <c r="D2" s="16"/>
      <c r="E2" s="16"/>
      <c r="F2" s="16"/>
      <c r="G2" s="16"/>
    </row>
    <row r="3" spans="1:7" s="2" customFormat="1" ht="22.5" customHeight="1">
      <c r="A3" s="13" t="s">
        <v>90</v>
      </c>
      <c r="B3" s="16"/>
      <c r="C3" s="15"/>
      <c r="D3" s="16"/>
      <c r="E3" s="16"/>
      <c r="F3" s="16"/>
      <c r="G3" s="16"/>
    </row>
    <row r="4" spans="1:7" s="2" customFormat="1" ht="22.5" customHeight="1">
      <c r="A4" s="13" t="s">
        <v>127</v>
      </c>
      <c r="B4" s="16"/>
      <c r="C4" s="15"/>
      <c r="D4" s="16"/>
      <c r="E4" s="16"/>
      <c r="F4" s="16"/>
      <c r="G4" s="16"/>
    </row>
    <row r="5" spans="2:7" s="2" customFormat="1" ht="22.5" customHeight="1">
      <c r="B5" s="16"/>
      <c r="C5" s="15"/>
      <c r="D5" s="16"/>
      <c r="E5" s="16"/>
      <c r="F5" s="16"/>
      <c r="G5" s="17" t="s">
        <v>1</v>
      </c>
    </row>
    <row r="6" spans="3:7" ht="22.5" customHeight="1">
      <c r="C6" s="19" t="s">
        <v>2</v>
      </c>
      <c r="E6" s="20">
        <v>2018</v>
      </c>
      <c r="F6" s="21"/>
      <c r="G6" s="20">
        <v>2017</v>
      </c>
    </row>
    <row r="7" spans="1:5" s="7" customFormat="1" ht="22.5" customHeight="1">
      <c r="A7" s="63" t="s">
        <v>73</v>
      </c>
      <c r="B7" s="23"/>
      <c r="C7" s="22"/>
      <c r="E7" s="24"/>
    </row>
    <row r="8" ht="22.5" customHeight="1">
      <c r="A8" s="13" t="s">
        <v>31</v>
      </c>
    </row>
    <row r="9" spans="1:7" ht="22.5" customHeight="1">
      <c r="A9" s="25" t="s">
        <v>32</v>
      </c>
      <c r="B9" s="2"/>
      <c r="C9" s="26"/>
      <c r="E9" s="27">
        <v>319893675</v>
      </c>
      <c r="F9" s="27"/>
      <c r="G9" s="27">
        <v>264293261</v>
      </c>
    </row>
    <row r="10" spans="1:7" ht="22.5" customHeight="1">
      <c r="A10" s="25" t="s">
        <v>108</v>
      </c>
      <c r="B10" s="2"/>
      <c r="C10" s="26"/>
      <c r="E10" s="27">
        <v>109560</v>
      </c>
      <c r="F10" s="27"/>
      <c r="G10" s="27">
        <v>0</v>
      </c>
    </row>
    <row r="11" spans="1:7" ht="22.5" customHeight="1">
      <c r="A11" s="25" t="s">
        <v>33</v>
      </c>
      <c r="B11" s="2"/>
      <c r="C11" s="26"/>
      <c r="E11" s="27"/>
      <c r="F11" s="27"/>
      <c r="G11" s="27"/>
    </row>
    <row r="12" spans="1:7" ht="22.5" customHeight="1">
      <c r="A12" s="25" t="s">
        <v>66</v>
      </c>
      <c r="B12" s="2"/>
      <c r="C12" s="26"/>
      <c r="E12" s="27">
        <v>2921778</v>
      </c>
      <c r="F12" s="27"/>
      <c r="G12" s="27">
        <v>3906519</v>
      </c>
    </row>
    <row r="13" spans="1:7" ht="22.5" customHeight="1">
      <c r="A13" s="25" t="s">
        <v>102</v>
      </c>
      <c r="B13" s="2"/>
      <c r="C13" s="26"/>
      <c r="E13" s="27">
        <v>3244607</v>
      </c>
      <c r="F13" s="27"/>
      <c r="G13" s="27">
        <v>0</v>
      </c>
    </row>
    <row r="14" spans="1:7" ht="22.5" customHeight="1">
      <c r="A14" s="25" t="s">
        <v>9</v>
      </c>
      <c r="B14" s="2"/>
      <c r="C14" s="26"/>
      <c r="E14" s="27">
        <v>1011739</v>
      </c>
      <c r="F14" s="27"/>
      <c r="G14" s="27">
        <v>835954</v>
      </c>
    </row>
    <row r="15" spans="1:7" ht="22.5" customHeight="1">
      <c r="A15" s="13" t="s">
        <v>34</v>
      </c>
      <c r="E15" s="28">
        <f>SUM(E9:E14)</f>
        <v>327181359</v>
      </c>
      <c r="F15" s="27"/>
      <c r="G15" s="28">
        <f>SUM(G9:G14)</f>
        <v>269035734</v>
      </c>
    </row>
    <row r="16" spans="1:7" ht="22.5" customHeight="1">
      <c r="A16" s="13" t="s">
        <v>35</v>
      </c>
      <c r="E16" s="27"/>
      <c r="F16" s="27"/>
      <c r="G16" s="27"/>
    </row>
    <row r="17" spans="1:7" ht="22.5" customHeight="1">
      <c r="A17" s="25" t="s">
        <v>109</v>
      </c>
      <c r="B17" s="2"/>
      <c r="E17" s="27">
        <v>291568825</v>
      </c>
      <c r="F17" s="27"/>
      <c r="G17" s="27">
        <v>248658367</v>
      </c>
    </row>
    <row r="18" spans="1:7" ht="22.5" customHeight="1">
      <c r="A18" s="25" t="s">
        <v>36</v>
      </c>
      <c r="B18" s="29"/>
      <c r="C18" s="26"/>
      <c r="E18" s="27">
        <v>12022017</v>
      </c>
      <c r="F18" s="27"/>
      <c r="G18" s="27">
        <v>10366226</v>
      </c>
    </row>
    <row r="19" spans="1:7" ht="22.5" customHeight="1">
      <c r="A19" s="9" t="s">
        <v>37</v>
      </c>
      <c r="B19" s="10"/>
      <c r="C19" s="8"/>
      <c r="D19" s="5"/>
      <c r="E19" s="27">
        <v>19004941</v>
      </c>
      <c r="F19" s="27"/>
      <c r="G19" s="27">
        <v>22915697</v>
      </c>
    </row>
    <row r="20" spans="1:7" ht="22.5" customHeight="1">
      <c r="A20" s="1" t="s">
        <v>38</v>
      </c>
      <c r="B20" s="5"/>
      <c r="C20" s="4"/>
      <c r="D20" s="5"/>
      <c r="E20" s="28">
        <f>SUM(E17:E19)</f>
        <v>322595783</v>
      </c>
      <c r="F20" s="11"/>
      <c r="G20" s="28">
        <f>SUM(G17:G19)</f>
        <v>281940290</v>
      </c>
    </row>
    <row r="21" spans="1:7" ht="22.5" customHeight="1">
      <c r="A21" s="1" t="s">
        <v>120</v>
      </c>
      <c r="B21" s="10"/>
      <c r="C21" s="4"/>
      <c r="D21" s="5"/>
      <c r="E21" s="27">
        <f>E15-E20</f>
        <v>4585576</v>
      </c>
      <c r="F21" s="11"/>
      <c r="G21" s="27">
        <f>G15-G20</f>
        <v>-12904556</v>
      </c>
    </row>
    <row r="22" spans="1:7" ht="22.5" customHeight="1">
      <c r="A22" s="9" t="s">
        <v>39</v>
      </c>
      <c r="B22" s="5"/>
      <c r="C22" s="4"/>
      <c r="D22" s="5"/>
      <c r="E22" s="73">
        <v>-18262</v>
      </c>
      <c r="F22" s="27"/>
      <c r="G22" s="73">
        <v>-36213</v>
      </c>
    </row>
    <row r="23" spans="1:7" ht="22.5" customHeight="1">
      <c r="A23" s="1" t="s">
        <v>121</v>
      </c>
      <c r="B23" s="5"/>
      <c r="D23" s="5"/>
      <c r="E23" s="27">
        <f>SUM(E21:E22)</f>
        <v>4567314</v>
      </c>
      <c r="F23" s="11"/>
      <c r="G23" s="27">
        <f>SUM(G21:G22)</f>
        <v>-12940769</v>
      </c>
    </row>
    <row r="24" spans="1:7" ht="22.5" customHeight="1">
      <c r="A24" s="9" t="s">
        <v>123</v>
      </c>
      <c r="B24" s="5"/>
      <c r="C24" s="8">
        <v>8</v>
      </c>
      <c r="D24" s="5"/>
      <c r="E24" s="73">
        <v>-931752</v>
      </c>
      <c r="F24" s="30"/>
      <c r="G24" s="73">
        <v>2546094</v>
      </c>
    </row>
    <row r="25" spans="1:7" ht="22.5" customHeight="1">
      <c r="A25" s="1" t="s">
        <v>116</v>
      </c>
      <c r="B25" s="3"/>
      <c r="C25" s="4"/>
      <c r="D25" s="5"/>
      <c r="E25" s="74">
        <f>SUM(E23:E24)</f>
        <v>3635562</v>
      </c>
      <c r="F25" s="12"/>
      <c r="G25" s="74">
        <f>SUM(G23:G24)</f>
        <v>-10394675</v>
      </c>
    </row>
    <row r="26" spans="1:7" ht="22.5" customHeight="1">
      <c r="A26" s="1" t="s">
        <v>67</v>
      </c>
      <c r="B26" s="5"/>
      <c r="C26" s="4"/>
      <c r="D26" s="5"/>
      <c r="E26" s="73">
        <v>0</v>
      </c>
      <c r="F26" s="12"/>
      <c r="G26" s="73">
        <v>0</v>
      </c>
    </row>
    <row r="27" spans="1:7" ht="22.5" customHeight="1" thickBot="1">
      <c r="A27" s="1" t="s">
        <v>68</v>
      </c>
      <c r="B27" s="5"/>
      <c r="C27" s="4"/>
      <c r="D27" s="5"/>
      <c r="E27" s="75">
        <f>SUM(E25:E26)</f>
        <v>3635562</v>
      </c>
      <c r="F27" s="12"/>
      <c r="G27" s="75">
        <f>SUM(G25:G26)</f>
        <v>-10394675</v>
      </c>
    </row>
    <row r="28" spans="1:7" ht="22.5" customHeight="1" thickTop="1">
      <c r="A28" s="25"/>
      <c r="C28" s="4"/>
      <c r="E28" s="30"/>
      <c r="F28" s="30"/>
      <c r="G28" s="30"/>
    </row>
    <row r="29" spans="1:3" ht="22.5" customHeight="1">
      <c r="A29" s="13" t="s">
        <v>40</v>
      </c>
      <c r="C29" s="26">
        <v>9</v>
      </c>
    </row>
    <row r="30" spans="1:7" ht="22.5" customHeight="1" thickBot="1">
      <c r="A30" s="25" t="s">
        <v>122</v>
      </c>
      <c r="B30" s="2"/>
      <c r="C30" s="26"/>
      <c r="E30" s="83">
        <f>E27/121500000</f>
        <v>0.02992232098765432</v>
      </c>
      <c r="F30" s="84"/>
      <c r="G30" s="83">
        <f>G27/121500000</f>
        <v>-0.08555288065843622</v>
      </c>
    </row>
    <row r="31" spans="5:7" ht="22.5" customHeight="1" thickTop="1">
      <c r="E31" s="32"/>
      <c r="F31" s="33"/>
      <c r="G31" s="32"/>
    </row>
    <row r="32" spans="1:7" ht="22.5" customHeight="1">
      <c r="A32" s="18" t="s">
        <v>13</v>
      </c>
      <c r="C32" s="34"/>
      <c r="E32" s="33"/>
      <c r="F32" s="33"/>
      <c r="G32" s="33"/>
    </row>
    <row r="33" spans="3:7" ht="22.5" customHeight="1">
      <c r="C33" s="34"/>
      <c r="E33" s="33"/>
      <c r="F33" s="33"/>
      <c r="G33" s="33"/>
    </row>
    <row r="34" spans="2:7" s="2" customFormat="1" ht="22.5" customHeight="1">
      <c r="B34" s="14"/>
      <c r="C34" s="15"/>
      <c r="D34" s="16"/>
      <c r="E34" s="16"/>
      <c r="F34" s="16"/>
      <c r="G34" s="43" t="s">
        <v>58</v>
      </c>
    </row>
    <row r="35" spans="1:7" s="2" customFormat="1" ht="22.5" customHeight="1">
      <c r="A35" s="13" t="s">
        <v>0</v>
      </c>
      <c r="B35" s="14"/>
      <c r="C35" s="15"/>
      <c r="D35" s="16"/>
      <c r="E35" s="16"/>
      <c r="F35" s="16"/>
      <c r="G35" s="16"/>
    </row>
    <row r="36" spans="1:7" s="2" customFormat="1" ht="22.5" customHeight="1">
      <c r="A36" s="13" t="s">
        <v>90</v>
      </c>
      <c r="B36" s="16"/>
      <c r="C36" s="15"/>
      <c r="D36" s="16"/>
      <c r="E36" s="16"/>
      <c r="F36" s="16"/>
      <c r="G36" s="16"/>
    </row>
    <row r="37" spans="1:7" s="2" customFormat="1" ht="22.5" customHeight="1">
      <c r="A37" s="13" t="s">
        <v>124</v>
      </c>
      <c r="B37" s="16"/>
      <c r="C37" s="15"/>
      <c r="D37" s="16"/>
      <c r="E37" s="16"/>
      <c r="F37" s="16"/>
      <c r="G37" s="16"/>
    </row>
    <row r="38" spans="2:7" s="2" customFormat="1" ht="22.5" customHeight="1">
      <c r="B38" s="16"/>
      <c r="C38" s="15"/>
      <c r="D38" s="16"/>
      <c r="E38" s="16"/>
      <c r="F38" s="16"/>
      <c r="G38" s="17" t="s">
        <v>1</v>
      </c>
    </row>
    <row r="39" spans="3:7" ht="22.5" customHeight="1">
      <c r="C39" s="19" t="s">
        <v>2</v>
      </c>
      <c r="E39" s="20">
        <v>2018</v>
      </c>
      <c r="F39" s="21"/>
      <c r="G39" s="20">
        <v>2017</v>
      </c>
    </row>
    <row r="40" spans="1:5" s="7" customFormat="1" ht="22.5" customHeight="1">
      <c r="A40" s="63" t="s">
        <v>73</v>
      </c>
      <c r="B40" s="23"/>
      <c r="C40" s="22"/>
      <c r="E40" s="24"/>
    </row>
    <row r="41" ht="22.5" customHeight="1">
      <c r="A41" s="13" t="s">
        <v>31</v>
      </c>
    </row>
    <row r="42" spans="1:7" ht="22.5" customHeight="1">
      <c r="A42" s="25" t="s">
        <v>32</v>
      </c>
      <c r="B42" s="2"/>
      <c r="C42" s="26"/>
      <c r="E42" s="27">
        <v>617436953</v>
      </c>
      <c r="F42" s="27"/>
      <c r="G42" s="27">
        <v>541432823</v>
      </c>
    </row>
    <row r="43" spans="1:7" ht="22.5" customHeight="1">
      <c r="A43" s="25" t="s">
        <v>108</v>
      </c>
      <c r="B43" s="2"/>
      <c r="C43" s="26"/>
      <c r="E43" s="27">
        <v>519375</v>
      </c>
      <c r="F43" s="27"/>
      <c r="G43" s="27">
        <v>310010</v>
      </c>
    </row>
    <row r="44" spans="1:7" ht="22.5" customHeight="1">
      <c r="A44" s="25" t="s">
        <v>33</v>
      </c>
      <c r="B44" s="2"/>
      <c r="C44" s="26"/>
      <c r="E44" s="27"/>
      <c r="F44" s="27"/>
      <c r="G44" s="27"/>
    </row>
    <row r="45" spans="1:7" ht="22.5" customHeight="1">
      <c r="A45" s="25" t="s">
        <v>66</v>
      </c>
      <c r="B45" s="2"/>
      <c r="C45" s="26"/>
      <c r="E45" s="27">
        <v>7059309</v>
      </c>
      <c r="F45" s="27"/>
      <c r="G45" s="27">
        <v>7942055</v>
      </c>
    </row>
    <row r="46" spans="1:7" ht="22.5" customHeight="1">
      <c r="A46" s="25" t="s">
        <v>102</v>
      </c>
      <c r="B46" s="2"/>
      <c r="C46" s="26"/>
      <c r="E46" s="27">
        <v>1033146</v>
      </c>
      <c r="F46" s="27"/>
      <c r="G46" s="27">
        <v>787610</v>
      </c>
    </row>
    <row r="47" spans="1:7" ht="22.5" customHeight="1">
      <c r="A47" s="25" t="s">
        <v>9</v>
      </c>
      <c r="B47" s="2"/>
      <c r="C47" s="26"/>
      <c r="E47" s="27">
        <v>1912709</v>
      </c>
      <c r="F47" s="27"/>
      <c r="G47" s="27">
        <v>2206208</v>
      </c>
    </row>
    <row r="48" spans="1:7" ht="22.5" customHeight="1">
      <c r="A48" s="13" t="s">
        <v>34</v>
      </c>
      <c r="E48" s="28">
        <f>SUM(E42:E47)</f>
        <v>627961492</v>
      </c>
      <c r="F48" s="27"/>
      <c r="G48" s="28">
        <f>SUM(G42:G47)</f>
        <v>552678706</v>
      </c>
    </row>
    <row r="49" spans="1:7" ht="22.5" customHeight="1">
      <c r="A49" s="13" t="s">
        <v>35</v>
      </c>
      <c r="E49" s="27"/>
      <c r="F49" s="27"/>
      <c r="G49" s="27"/>
    </row>
    <row r="50" spans="1:7" ht="22.5" customHeight="1">
      <c r="A50" s="25" t="s">
        <v>109</v>
      </c>
      <c r="B50" s="2"/>
      <c r="E50" s="27">
        <v>584369248</v>
      </c>
      <c r="F50" s="27"/>
      <c r="G50" s="27">
        <v>501087550</v>
      </c>
    </row>
    <row r="51" spans="1:7" ht="22.5" customHeight="1">
      <c r="A51" s="25" t="s">
        <v>36</v>
      </c>
      <c r="B51" s="29"/>
      <c r="C51" s="26"/>
      <c r="E51" s="27">
        <v>23945683</v>
      </c>
      <c r="F51" s="27"/>
      <c r="G51" s="27">
        <v>21714824</v>
      </c>
    </row>
    <row r="52" spans="1:7" ht="22.5" customHeight="1">
      <c r="A52" s="9" t="s">
        <v>37</v>
      </c>
      <c r="B52" s="10"/>
      <c r="C52" s="8"/>
      <c r="D52" s="5"/>
      <c r="E52" s="27">
        <v>39666415</v>
      </c>
      <c r="F52" s="27"/>
      <c r="G52" s="27">
        <v>39807543</v>
      </c>
    </row>
    <row r="53" spans="1:7" ht="22.5" customHeight="1">
      <c r="A53" s="1" t="s">
        <v>38</v>
      </c>
      <c r="B53" s="5"/>
      <c r="C53" s="4"/>
      <c r="D53" s="5"/>
      <c r="E53" s="28">
        <f>SUM(E50:E52)</f>
        <v>647981346</v>
      </c>
      <c r="F53" s="11"/>
      <c r="G53" s="28">
        <f>SUM(G50:G52)</f>
        <v>562609917</v>
      </c>
    </row>
    <row r="54" spans="1:7" ht="22.5" customHeight="1">
      <c r="A54" s="1" t="s">
        <v>132</v>
      </c>
      <c r="B54" s="10"/>
      <c r="C54" s="4"/>
      <c r="D54" s="5"/>
      <c r="E54" s="27">
        <f>E48-E53</f>
        <v>-20019854</v>
      </c>
      <c r="F54" s="11"/>
      <c r="G54" s="27">
        <f>G48-G53</f>
        <v>-9931211</v>
      </c>
    </row>
    <row r="55" spans="1:7" ht="22.5" customHeight="1">
      <c r="A55" s="9" t="s">
        <v>39</v>
      </c>
      <c r="B55" s="5"/>
      <c r="C55" s="4"/>
      <c r="D55" s="5"/>
      <c r="E55" s="73">
        <v>-39845</v>
      </c>
      <c r="F55" s="27"/>
      <c r="G55" s="73">
        <v>-77730</v>
      </c>
    </row>
    <row r="56" spans="1:7" ht="22.5" customHeight="1">
      <c r="A56" s="1" t="s">
        <v>133</v>
      </c>
      <c r="B56" s="5"/>
      <c r="D56" s="5"/>
      <c r="E56" s="27">
        <f>SUM(E54:E55)</f>
        <v>-20059699</v>
      </c>
      <c r="F56" s="11"/>
      <c r="G56" s="27">
        <f>SUM(G54:G55)</f>
        <v>-10008941</v>
      </c>
    </row>
    <row r="57" spans="1:7" ht="22.5" customHeight="1">
      <c r="A57" s="9" t="s">
        <v>135</v>
      </c>
      <c r="B57" s="5"/>
      <c r="C57" s="8">
        <v>8</v>
      </c>
      <c r="D57" s="5"/>
      <c r="E57" s="73">
        <v>4357381</v>
      </c>
      <c r="F57" s="30"/>
      <c r="G57" s="73">
        <v>1942350</v>
      </c>
    </row>
    <row r="58" spans="1:7" ht="22.5" customHeight="1">
      <c r="A58" s="1" t="s">
        <v>134</v>
      </c>
      <c r="B58" s="3"/>
      <c r="C58" s="4"/>
      <c r="D58" s="5"/>
      <c r="E58" s="74">
        <f>SUM(E56:E57)</f>
        <v>-15702318</v>
      </c>
      <c r="F58" s="12"/>
      <c r="G58" s="74">
        <f>SUM(G56:G57)</f>
        <v>-8066591</v>
      </c>
    </row>
    <row r="59" spans="1:7" ht="22.5" customHeight="1">
      <c r="A59" s="1" t="s">
        <v>67</v>
      </c>
      <c r="B59" s="5"/>
      <c r="C59" s="4"/>
      <c r="D59" s="5"/>
      <c r="E59" s="73">
        <v>0</v>
      </c>
      <c r="F59" s="12"/>
      <c r="G59" s="73">
        <v>0</v>
      </c>
    </row>
    <row r="60" spans="1:7" ht="22.5" customHeight="1" thickBot="1">
      <c r="A60" s="1" t="s">
        <v>68</v>
      </c>
      <c r="B60" s="5"/>
      <c r="C60" s="4"/>
      <c r="D60" s="5"/>
      <c r="E60" s="75">
        <f>SUM(E58:E59)</f>
        <v>-15702318</v>
      </c>
      <c r="F60" s="12"/>
      <c r="G60" s="75">
        <f>SUM(G58:G59)</f>
        <v>-8066591</v>
      </c>
    </row>
    <row r="61" spans="1:7" ht="22.5" customHeight="1" thickTop="1">
      <c r="A61" s="25"/>
      <c r="C61" s="4"/>
      <c r="E61" s="30"/>
      <c r="F61" s="30"/>
      <c r="G61" s="30"/>
    </row>
    <row r="62" spans="1:3" ht="22.5" customHeight="1">
      <c r="A62" s="13" t="s">
        <v>40</v>
      </c>
      <c r="C62" s="26">
        <v>9</v>
      </c>
    </row>
    <row r="63" spans="1:7" ht="22.5" customHeight="1" thickBot="1">
      <c r="A63" s="25" t="s">
        <v>136</v>
      </c>
      <c r="B63" s="2"/>
      <c r="C63" s="26"/>
      <c r="E63" s="62">
        <f>E60/121500000</f>
        <v>-0.12923718518518518</v>
      </c>
      <c r="F63" s="31"/>
      <c r="G63" s="62">
        <f>G60/121500000</f>
        <v>-0.06639169547325102</v>
      </c>
    </row>
    <row r="64" spans="5:7" ht="22.5" customHeight="1" thickTop="1">
      <c r="E64" s="32"/>
      <c r="F64" s="33"/>
      <c r="G64" s="32"/>
    </row>
    <row r="65" spans="1:7" ht="22.5" customHeight="1">
      <c r="A65" s="18" t="s">
        <v>13</v>
      </c>
      <c r="C65" s="34"/>
      <c r="E65" s="33"/>
      <c r="F65" s="33"/>
      <c r="G65" s="33"/>
    </row>
    <row r="66" spans="3:7" ht="22.5" customHeight="1">
      <c r="C66" s="34"/>
      <c r="E66" s="33"/>
      <c r="F66" s="33"/>
      <c r="G66" s="33"/>
    </row>
    <row r="67" spans="2:7" s="2" customFormat="1" ht="22.5" customHeight="1">
      <c r="B67" s="14"/>
      <c r="C67" s="15"/>
      <c r="D67" s="16"/>
      <c r="E67" s="16"/>
      <c r="F67" s="16"/>
      <c r="G67" s="43" t="s">
        <v>58</v>
      </c>
    </row>
    <row r="68" spans="1:7" s="2" customFormat="1" ht="22.5" customHeight="1">
      <c r="A68" s="13" t="s">
        <v>0</v>
      </c>
      <c r="B68" s="14"/>
      <c r="C68" s="15"/>
      <c r="D68" s="16"/>
      <c r="E68" s="16"/>
      <c r="F68" s="16"/>
      <c r="G68" s="16"/>
    </row>
    <row r="69" spans="1:7" s="2" customFormat="1" ht="22.5" customHeight="1">
      <c r="A69" s="13" t="s">
        <v>91</v>
      </c>
      <c r="B69" s="14"/>
      <c r="C69" s="15"/>
      <c r="D69" s="16"/>
      <c r="E69" s="16"/>
      <c r="F69" s="16"/>
      <c r="G69" s="16"/>
    </row>
    <row r="70" spans="1:7" s="2" customFormat="1" ht="22.5" customHeight="1">
      <c r="A70" s="13" t="s">
        <v>124</v>
      </c>
      <c r="B70" s="16"/>
      <c r="C70" s="15"/>
      <c r="D70" s="16"/>
      <c r="E70" s="16"/>
      <c r="F70" s="16"/>
      <c r="G70" s="16"/>
    </row>
    <row r="71" spans="2:7" s="2" customFormat="1" ht="22.5" customHeight="1">
      <c r="B71" s="16"/>
      <c r="C71" s="15"/>
      <c r="D71" s="16"/>
      <c r="E71" s="16"/>
      <c r="F71" s="16"/>
      <c r="G71" s="17" t="s">
        <v>1</v>
      </c>
    </row>
    <row r="72" spans="3:7" ht="22.5" customHeight="1">
      <c r="C72" s="19"/>
      <c r="E72" s="20">
        <v>2018</v>
      </c>
      <c r="F72" s="21"/>
      <c r="G72" s="20">
        <v>2017</v>
      </c>
    </row>
    <row r="73" spans="1:7" s="36" customFormat="1" ht="22.5" customHeight="1">
      <c r="A73" s="35" t="s">
        <v>71</v>
      </c>
      <c r="C73" s="37"/>
      <c r="E73" s="38"/>
      <c r="F73" s="38"/>
      <c r="G73" s="38"/>
    </row>
    <row r="74" spans="1:7" ht="22.5" customHeight="1">
      <c r="A74" s="18" t="s">
        <v>138</v>
      </c>
      <c r="C74" s="39"/>
      <c r="E74" s="32">
        <f>SUM(E56)</f>
        <v>-20059699</v>
      </c>
      <c r="F74" s="32"/>
      <c r="G74" s="32">
        <f>SUM(G56)</f>
        <v>-10008941</v>
      </c>
    </row>
    <row r="75" spans="1:7" ht="22.5" customHeight="1">
      <c r="A75" s="18" t="s">
        <v>139</v>
      </c>
      <c r="C75" s="39"/>
      <c r="E75" s="40"/>
      <c r="F75" s="40"/>
      <c r="G75" s="40"/>
    </row>
    <row r="76" spans="1:7" ht="22.5" customHeight="1">
      <c r="A76" s="18" t="s">
        <v>41</v>
      </c>
      <c r="C76" s="39"/>
      <c r="E76" s="40"/>
      <c r="F76" s="40"/>
      <c r="G76" s="40"/>
    </row>
    <row r="77" spans="1:7" ht="22.5" customHeight="1">
      <c r="A77" s="18" t="s">
        <v>42</v>
      </c>
      <c r="E77" s="27">
        <v>10518565</v>
      </c>
      <c r="F77" s="27"/>
      <c r="G77" s="27">
        <v>10644570</v>
      </c>
    </row>
    <row r="78" spans="1:7" ht="22.5" customHeight="1">
      <c r="A78" s="18" t="s">
        <v>140</v>
      </c>
      <c r="E78" s="27">
        <v>-100076</v>
      </c>
      <c r="F78" s="27"/>
      <c r="G78" s="27">
        <v>-386395</v>
      </c>
    </row>
    <row r="79" spans="1:7" ht="22.5" customHeight="1">
      <c r="A79" s="18" t="s">
        <v>147</v>
      </c>
      <c r="E79" s="27">
        <v>732532</v>
      </c>
      <c r="F79" s="27"/>
      <c r="G79" s="27">
        <v>-1780668</v>
      </c>
    </row>
    <row r="80" spans="1:7" ht="22.5" customHeight="1">
      <c r="A80" s="18" t="s">
        <v>110</v>
      </c>
      <c r="E80" s="27">
        <v>-653</v>
      </c>
      <c r="F80" s="27"/>
      <c r="G80" s="27">
        <v>-41964</v>
      </c>
    </row>
    <row r="81" spans="1:7" ht="22.5" customHeight="1">
      <c r="A81" s="18" t="s">
        <v>111</v>
      </c>
      <c r="E81" s="27">
        <v>0</v>
      </c>
      <c r="F81" s="27"/>
      <c r="G81" s="27">
        <v>6</v>
      </c>
    </row>
    <row r="82" spans="1:7" ht="22.5" customHeight="1">
      <c r="A82" s="9" t="s">
        <v>43</v>
      </c>
      <c r="E82" s="27">
        <v>2113479</v>
      </c>
      <c r="F82" s="27"/>
      <c r="G82" s="27">
        <v>1909394</v>
      </c>
    </row>
    <row r="83" spans="1:7" ht="22.5" customHeight="1">
      <c r="A83" s="18" t="s">
        <v>141</v>
      </c>
      <c r="E83" s="27">
        <v>-1682872</v>
      </c>
      <c r="F83" s="27"/>
      <c r="G83" s="27">
        <v>79357</v>
      </c>
    </row>
    <row r="84" spans="1:7" ht="22.5" customHeight="1">
      <c r="A84" s="18" t="s">
        <v>44</v>
      </c>
      <c r="E84" s="27">
        <v>-1010168</v>
      </c>
      <c r="F84" s="27"/>
      <c r="G84" s="27">
        <v>-863380</v>
      </c>
    </row>
    <row r="85" spans="1:7" ht="22.5" customHeight="1">
      <c r="A85" s="18" t="s">
        <v>45</v>
      </c>
      <c r="E85" s="73">
        <v>39845</v>
      </c>
      <c r="F85" s="27"/>
      <c r="G85" s="73">
        <v>77730</v>
      </c>
    </row>
    <row r="86" spans="1:7" ht="22.5" customHeight="1">
      <c r="A86" s="18" t="s">
        <v>142</v>
      </c>
      <c r="E86" s="66"/>
      <c r="F86" s="66"/>
      <c r="G86" s="66"/>
    </row>
    <row r="87" spans="1:7" ht="22.5" customHeight="1">
      <c r="A87" s="18" t="s">
        <v>46</v>
      </c>
      <c r="E87" s="67">
        <f>SUM(E74:E85)</f>
        <v>-9449047</v>
      </c>
      <c r="F87" s="67"/>
      <c r="G87" s="67">
        <f>SUM(G74:G85)</f>
        <v>-370291</v>
      </c>
    </row>
    <row r="88" spans="1:7" ht="22.5" customHeight="1">
      <c r="A88" s="18" t="s">
        <v>47</v>
      </c>
      <c r="E88" s="66"/>
      <c r="F88" s="66"/>
      <c r="G88" s="66"/>
    </row>
    <row r="89" spans="1:7" ht="22.5" customHeight="1">
      <c r="A89" s="18" t="s">
        <v>82</v>
      </c>
      <c r="E89" s="27">
        <v>-39185990</v>
      </c>
      <c r="F89" s="27"/>
      <c r="G89" s="27">
        <v>17857183</v>
      </c>
    </row>
    <row r="90" spans="1:7" ht="22.5" customHeight="1">
      <c r="A90" s="18" t="s">
        <v>48</v>
      </c>
      <c r="E90" s="27">
        <v>-22341941</v>
      </c>
      <c r="F90" s="27"/>
      <c r="G90" s="27">
        <v>-15009241</v>
      </c>
    </row>
    <row r="91" spans="1:7" ht="22.5" customHeight="1">
      <c r="A91" s="18" t="s">
        <v>49</v>
      </c>
      <c r="E91" s="27">
        <v>-9663890</v>
      </c>
      <c r="F91" s="27"/>
      <c r="G91" s="27">
        <v>-3924490</v>
      </c>
    </row>
    <row r="92" spans="1:7" ht="22.5" customHeight="1">
      <c r="A92" s="18" t="s">
        <v>105</v>
      </c>
      <c r="E92" s="27">
        <v>0</v>
      </c>
      <c r="F92" s="27"/>
      <c r="G92" s="27">
        <v>-19000</v>
      </c>
    </row>
    <row r="93" spans="1:7" ht="22.5" customHeight="1">
      <c r="A93" s="18" t="s">
        <v>50</v>
      </c>
      <c r="F93" s="27"/>
      <c r="G93" s="27"/>
    </row>
    <row r="94" spans="1:7" ht="22.5" customHeight="1">
      <c r="A94" s="18" t="s">
        <v>103</v>
      </c>
      <c r="E94" s="27">
        <v>53639840</v>
      </c>
      <c r="F94" s="27"/>
      <c r="G94" s="27">
        <v>13958500</v>
      </c>
    </row>
    <row r="95" spans="1:7" ht="22.5" customHeight="1">
      <c r="A95" s="18" t="s">
        <v>51</v>
      </c>
      <c r="E95" s="27">
        <v>-8184138</v>
      </c>
      <c r="F95" s="27"/>
      <c r="G95" s="27">
        <v>460658</v>
      </c>
    </row>
    <row r="96" spans="1:7" ht="22.5" customHeight="1">
      <c r="A96" s="18" t="s">
        <v>43</v>
      </c>
      <c r="E96" s="73">
        <v>-576240</v>
      </c>
      <c r="F96" s="27"/>
      <c r="G96" s="73">
        <v>-791532</v>
      </c>
    </row>
    <row r="97" spans="1:7" ht="22.5" customHeight="1">
      <c r="A97" s="18" t="s">
        <v>71</v>
      </c>
      <c r="E97" s="27">
        <f>SUM(E87:E96)</f>
        <v>-35761406</v>
      </c>
      <c r="F97" s="67"/>
      <c r="G97" s="27">
        <f>SUM(G87:G96)</f>
        <v>12161787</v>
      </c>
    </row>
    <row r="98" spans="1:7" ht="22.5" customHeight="1">
      <c r="A98" s="18" t="s">
        <v>52</v>
      </c>
      <c r="E98" s="30">
        <v>-39845</v>
      </c>
      <c r="F98" s="30"/>
      <c r="G98" s="30">
        <v>-77731</v>
      </c>
    </row>
    <row r="99" spans="1:7" ht="22.5" customHeight="1">
      <c r="A99" s="41" t="s">
        <v>112</v>
      </c>
      <c r="B99" s="2"/>
      <c r="C99" s="39"/>
      <c r="E99" s="73">
        <v>-13884486</v>
      </c>
      <c r="F99" s="27"/>
      <c r="G99" s="73">
        <v>-7821972</v>
      </c>
    </row>
    <row r="100" spans="1:7" ht="22.5" customHeight="1">
      <c r="A100" s="42" t="s">
        <v>143</v>
      </c>
      <c r="B100" s="2"/>
      <c r="C100" s="39"/>
      <c r="E100" s="73">
        <f>SUM(E97:E99)</f>
        <v>-49685737</v>
      </c>
      <c r="F100" s="64"/>
      <c r="G100" s="73">
        <f>SUM(G97:G99)</f>
        <v>4262084</v>
      </c>
    </row>
    <row r="101" spans="1:3" ht="22.5" customHeight="1">
      <c r="A101" s="41"/>
      <c r="B101" s="2"/>
      <c r="C101" s="39"/>
    </row>
    <row r="102" spans="1:3" ht="22.5" customHeight="1">
      <c r="A102" s="41" t="s">
        <v>13</v>
      </c>
      <c r="B102" s="2"/>
      <c r="C102" s="39"/>
    </row>
    <row r="103" spans="2:7" s="2" customFormat="1" ht="22.5" customHeight="1">
      <c r="B103" s="14"/>
      <c r="C103" s="15"/>
      <c r="D103" s="16"/>
      <c r="E103" s="16"/>
      <c r="F103" s="16"/>
      <c r="G103" s="43" t="s">
        <v>58</v>
      </c>
    </row>
    <row r="104" spans="1:7" s="2" customFormat="1" ht="22.5" customHeight="1">
      <c r="A104" s="13" t="s">
        <v>0</v>
      </c>
      <c r="B104" s="14"/>
      <c r="C104" s="15"/>
      <c r="D104" s="16"/>
      <c r="E104" s="16"/>
      <c r="F104" s="16"/>
      <c r="G104" s="16"/>
    </row>
    <row r="105" spans="1:7" s="2" customFormat="1" ht="22.5" customHeight="1">
      <c r="A105" s="13" t="s">
        <v>92</v>
      </c>
      <c r="B105" s="14"/>
      <c r="C105" s="15"/>
      <c r="D105" s="16"/>
      <c r="E105" s="16"/>
      <c r="F105" s="16"/>
      <c r="G105" s="16"/>
    </row>
    <row r="106" spans="1:7" s="2" customFormat="1" ht="22.5" customHeight="1">
      <c r="A106" s="13" t="s">
        <v>124</v>
      </c>
      <c r="B106" s="16"/>
      <c r="C106" s="15"/>
      <c r="D106" s="16"/>
      <c r="E106" s="16"/>
      <c r="F106" s="16"/>
      <c r="G106" s="16"/>
    </row>
    <row r="107" spans="2:7" s="2" customFormat="1" ht="22.5" customHeight="1">
      <c r="B107" s="16"/>
      <c r="C107" s="15"/>
      <c r="D107" s="16"/>
      <c r="E107" s="16"/>
      <c r="F107" s="16"/>
      <c r="G107" s="17" t="s">
        <v>1</v>
      </c>
    </row>
    <row r="108" spans="3:7" ht="22.5" customHeight="1">
      <c r="C108" s="19"/>
      <c r="E108" s="20">
        <v>2018</v>
      </c>
      <c r="F108" s="21"/>
      <c r="G108" s="20">
        <v>2017</v>
      </c>
    </row>
    <row r="109" spans="1:7" ht="22.5" customHeight="1">
      <c r="A109" s="35" t="s">
        <v>70</v>
      </c>
      <c r="B109" s="36"/>
      <c r="C109" s="39"/>
      <c r="E109" s="33"/>
      <c r="F109" s="43"/>
      <c r="G109" s="33"/>
    </row>
    <row r="110" spans="1:7" ht="22.5" customHeight="1">
      <c r="A110" s="18" t="s">
        <v>75</v>
      </c>
      <c r="C110" s="39"/>
      <c r="E110" s="30">
        <v>-2573967</v>
      </c>
      <c r="F110" s="30"/>
      <c r="G110" s="30">
        <v>-5927403</v>
      </c>
    </row>
    <row r="111" spans="1:7" ht="22.5" customHeight="1">
      <c r="A111" s="18" t="s">
        <v>106</v>
      </c>
      <c r="C111" s="39"/>
      <c r="E111" s="30">
        <v>-53399</v>
      </c>
      <c r="F111" s="30"/>
      <c r="G111" s="30">
        <v>-129009</v>
      </c>
    </row>
    <row r="112" spans="1:7" ht="22.5" customHeight="1">
      <c r="A112" s="18" t="s">
        <v>113</v>
      </c>
      <c r="C112" s="39"/>
      <c r="E112" s="30">
        <v>653</v>
      </c>
      <c r="F112" s="30"/>
      <c r="G112" s="30">
        <v>47092</v>
      </c>
    </row>
    <row r="113" spans="1:7" s="44" customFormat="1" ht="22.5" customHeight="1">
      <c r="A113" s="4" t="s">
        <v>53</v>
      </c>
      <c r="C113" s="45"/>
      <c r="E113" s="30">
        <v>1006616</v>
      </c>
      <c r="F113" s="30"/>
      <c r="G113" s="30">
        <v>868593</v>
      </c>
    </row>
    <row r="114" spans="1:7" s="44" customFormat="1" ht="22.5" customHeight="1">
      <c r="A114" s="9" t="s">
        <v>119</v>
      </c>
      <c r="C114" s="45"/>
      <c r="E114" s="30">
        <v>0</v>
      </c>
      <c r="F114" s="30"/>
      <c r="G114" s="30">
        <v>23570625</v>
      </c>
    </row>
    <row r="115" spans="1:7" ht="22.5" customHeight="1">
      <c r="A115" s="35" t="s">
        <v>117</v>
      </c>
      <c r="C115" s="39"/>
      <c r="E115" s="28">
        <f>SUM(E110:E114)</f>
        <v>-1620097</v>
      </c>
      <c r="F115" s="27"/>
      <c r="G115" s="28">
        <f>SUM(G110:G114)</f>
        <v>18429898</v>
      </c>
    </row>
    <row r="116" spans="1:7" ht="22.5" customHeight="1">
      <c r="A116" s="35" t="s">
        <v>72</v>
      </c>
      <c r="B116" s="36"/>
      <c r="C116" s="39"/>
      <c r="E116" s="27"/>
      <c r="F116" s="27"/>
      <c r="G116" s="27"/>
    </row>
    <row r="117" spans="1:7" ht="22.5" customHeight="1">
      <c r="A117" s="18" t="s">
        <v>144</v>
      </c>
      <c r="B117" s="36"/>
      <c r="C117" s="39"/>
      <c r="E117" s="85">
        <v>-511921</v>
      </c>
      <c r="F117" s="27"/>
      <c r="G117" s="85">
        <v>-685933</v>
      </c>
    </row>
    <row r="118" spans="1:7" ht="22.5" customHeight="1">
      <c r="A118" s="18" t="s">
        <v>104</v>
      </c>
      <c r="B118" s="2"/>
      <c r="C118" s="39"/>
      <c r="D118" s="6">
        <v>0</v>
      </c>
      <c r="E118" s="85">
        <v>-36450000</v>
      </c>
      <c r="F118" s="27"/>
      <c r="G118" s="85">
        <v>-60750000</v>
      </c>
    </row>
    <row r="119" spans="1:7" ht="22.5" customHeight="1">
      <c r="A119" s="35" t="s">
        <v>54</v>
      </c>
      <c r="B119" s="2"/>
      <c r="C119" s="39"/>
      <c r="E119" s="28">
        <f>SUM(E117:E118)</f>
        <v>-36961921</v>
      </c>
      <c r="F119" s="27"/>
      <c r="G119" s="28">
        <f>SUM(G117:G118)</f>
        <v>-61435933</v>
      </c>
    </row>
    <row r="120" spans="1:7" ht="22.5" customHeight="1">
      <c r="A120" s="35" t="s">
        <v>118</v>
      </c>
      <c r="C120" s="39"/>
      <c r="E120" s="30">
        <f>E119+E115+E100</f>
        <v>-88267755</v>
      </c>
      <c r="F120" s="27"/>
      <c r="G120" s="30">
        <f>G119+G115+G100</f>
        <v>-38743951</v>
      </c>
    </row>
    <row r="121" spans="1:7" ht="22.5" customHeight="1">
      <c r="A121" s="18" t="s">
        <v>145</v>
      </c>
      <c r="C121" s="39"/>
      <c r="D121" s="39"/>
      <c r="E121" s="30">
        <v>59833</v>
      </c>
      <c r="F121" s="30"/>
      <c r="G121" s="30">
        <v>2765</v>
      </c>
    </row>
    <row r="122" spans="1:7" ht="22.5" customHeight="1">
      <c r="A122" s="42" t="s">
        <v>55</v>
      </c>
      <c r="B122" s="2"/>
      <c r="C122" s="39"/>
      <c r="E122" s="73">
        <v>314526252</v>
      </c>
      <c r="F122" s="27"/>
      <c r="G122" s="73">
        <v>238592078</v>
      </c>
    </row>
    <row r="123" spans="1:7" ht="22.5" customHeight="1" thickBot="1">
      <c r="A123" s="42" t="s">
        <v>56</v>
      </c>
      <c r="B123" s="2"/>
      <c r="C123" s="39"/>
      <c r="E123" s="75">
        <f>SUM(E120:E122)</f>
        <v>226318330</v>
      </c>
      <c r="F123" s="27"/>
      <c r="G123" s="75">
        <f>SUM(G120:G122)</f>
        <v>199850892</v>
      </c>
    </row>
    <row r="124" spans="3:7" ht="22.5" customHeight="1" thickTop="1">
      <c r="C124" s="39"/>
      <c r="E124" s="27">
        <f>SUM(E123-'BS'!E11)</f>
        <v>0</v>
      </c>
      <c r="F124" s="27"/>
      <c r="G124" s="27"/>
    </row>
    <row r="125" spans="1:7" ht="22.5" customHeight="1">
      <c r="A125" s="35" t="s">
        <v>84</v>
      </c>
      <c r="C125" s="39"/>
      <c r="E125" s="40"/>
      <c r="F125" s="40"/>
      <c r="G125" s="40"/>
    </row>
    <row r="126" spans="1:7" ht="22.5" customHeight="1">
      <c r="A126" s="18" t="s">
        <v>85</v>
      </c>
      <c r="C126" s="39"/>
      <c r="E126" s="40"/>
      <c r="F126" s="40"/>
      <c r="G126" s="40"/>
    </row>
    <row r="127" spans="1:7" ht="22.5" customHeight="1">
      <c r="A127" s="18" t="s">
        <v>146</v>
      </c>
      <c r="C127" s="39"/>
      <c r="E127" s="40"/>
      <c r="F127" s="40"/>
      <c r="G127" s="40"/>
    </row>
    <row r="128" spans="1:7" ht="22.5" customHeight="1">
      <c r="A128" s="18" t="s">
        <v>97</v>
      </c>
      <c r="C128" s="39"/>
      <c r="E128" s="40">
        <v>3191890.74</v>
      </c>
      <c r="F128" s="40"/>
      <c r="G128" s="40">
        <v>916393</v>
      </c>
    </row>
    <row r="129" spans="3:7" ht="22.5" customHeight="1">
      <c r="C129" s="39"/>
      <c r="E129" s="40"/>
      <c r="F129" s="40"/>
      <c r="G129" s="40"/>
    </row>
    <row r="130" spans="1:3" ht="22.5" customHeight="1">
      <c r="A130" s="41" t="s">
        <v>57</v>
      </c>
      <c r="B130" s="2"/>
      <c r="C130" s="39"/>
    </row>
  </sheetData>
  <sheetProtection/>
  <printOptions horizontalCentered="1"/>
  <pageMargins left="0.9055118110236221" right="0.2755905511811024" top="0.7874015748031497" bottom="0.31496062992125984" header="0.31496062992125984" footer="0.31496062992125984"/>
  <pageSetup fitToHeight="6" horizontalDpi="600" verticalDpi="600" orientation="portrait" paperSize="9" scale="90" r:id="rId1"/>
  <rowBreaks count="3" manualBreakCount="3">
    <brk id="33" max="255" man="1"/>
    <brk id="66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="90" zoomScaleSheetLayoutView="90" zoomScalePageLayoutView="0" workbookViewId="0" topLeftCell="A8">
      <selection activeCell="H17" sqref="H17"/>
    </sheetView>
  </sheetViews>
  <sheetFormatPr defaultColWidth="9.140625" defaultRowHeight="24" customHeight="1"/>
  <cols>
    <col min="1" max="1" width="47.8515625" style="46" customWidth="1"/>
    <col min="2" max="2" width="16.7109375" style="46" customWidth="1"/>
    <col min="3" max="3" width="1.421875" style="46" customWidth="1"/>
    <col min="4" max="4" width="16.7109375" style="46" customWidth="1"/>
    <col min="5" max="5" width="1.421875" style="46" customWidth="1"/>
    <col min="6" max="6" width="16.7109375" style="46" customWidth="1"/>
    <col min="7" max="7" width="1.421875" style="95" customWidth="1"/>
    <col min="8" max="8" width="16.7109375" style="46" customWidth="1"/>
    <col min="9" max="9" width="1.421875" style="46" customWidth="1"/>
    <col min="10" max="10" width="16.7109375" style="46" customWidth="1"/>
    <col min="11" max="11" width="9.140625" style="46" customWidth="1"/>
    <col min="12" max="12" width="22.00390625" style="46" customWidth="1"/>
    <col min="13" max="16384" width="9.140625" style="46" customWidth="1"/>
  </cols>
  <sheetData>
    <row r="1" ht="24" customHeight="1">
      <c r="J1" s="47" t="s">
        <v>58</v>
      </c>
    </row>
    <row r="2" spans="1:10" ht="24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4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4" customHeight="1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48" customFormat="1" ht="24" customHeight="1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2:8" s="48" customFormat="1" ht="24" customHeight="1">
      <c r="B6" s="48" t="s">
        <v>59</v>
      </c>
      <c r="F6" s="101" t="s">
        <v>60</v>
      </c>
      <c r="G6" s="101"/>
      <c r="H6" s="101"/>
    </row>
    <row r="7" spans="1:8" s="48" customFormat="1" ht="24" customHeight="1">
      <c r="A7" s="50"/>
      <c r="B7" s="48" t="s">
        <v>83</v>
      </c>
      <c r="F7" s="49" t="s">
        <v>61</v>
      </c>
      <c r="G7" s="49"/>
      <c r="H7" s="49"/>
    </row>
    <row r="8" spans="1:10" s="48" customFormat="1" ht="24" customHeight="1">
      <c r="A8" s="50"/>
      <c r="B8" s="65" t="s">
        <v>69</v>
      </c>
      <c r="D8" s="65" t="s">
        <v>25</v>
      </c>
      <c r="F8" s="65" t="s">
        <v>62</v>
      </c>
      <c r="G8" s="49"/>
      <c r="H8" s="65" t="s">
        <v>63</v>
      </c>
      <c r="J8" s="65" t="s">
        <v>64</v>
      </c>
    </row>
    <row r="9" spans="1:10" s="48" customFormat="1" ht="24" customHeight="1">
      <c r="A9" s="50"/>
      <c r="B9" s="49"/>
      <c r="D9" s="49"/>
      <c r="F9" s="49"/>
      <c r="G9" s="49"/>
      <c r="H9" s="49"/>
      <c r="J9" s="49"/>
    </row>
    <row r="10" spans="1:10" ht="24" customHeight="1">
      <c r="A10" s="51" t="s">
        <v>114</v>
      </c>
      <c r="B10" s="52">
        <v>121500000</v>
      </c>
      <c r="C10" s="52"/>
      <c r="D10" s="52">
        <v>233350000</v>
      </c>
      <c r="E10" s="52"/>
      <c r="F10" s="52">
        <v>12150000</v>
      </c>
      <c r="G10" s="53"/>
      <c r="H10" s="52">
        <v>301233227</v>
      </c>
      <c r="I10" s="52"/>
      <c r="J10" s="52">
        <f>SUM(B10:H10)</f>
        <v>668233227</v>
      </c>
    </row>
    <row r="11" spans="1:10" ht="24" customHeight="1">
      <c r="A11" s="54" t="s">
        <v>68</v>
      </c>
      <c r="B11" s="86">
        <v>0</v>
      </c>
      <c r="C11" s="53"/>
      <c r="D11" s="86">
        <v>0</v>
      </c>
      <c r="E11" s="53"/>
      <c r="F11" s="86">
        <v>0</v>
      </c>
      <c r="G11" s="53"/>
      <c r="H11" s="53">
        <v>-8066591</v>
      </c>
      <c r="I11" s="52"/>
      <c r="J11" s="53">
        <f>SUM(B11:H11)</f>
        <v>-8066591</v>
      </c>
    </row>
    <row r="12" spans="1:10" ht="24" customHeight="1">
      <c r="A12" s="54" t="s">
        <v>137</v>
      </c>
      <c r="B12" s="86">
        <v>0</v>
      </c>
      <c r="C12" s="52"/>
      <c r="D12" s="86">
        <v>0</v>
      </c>
      <c r="E12" s="52"/>
      <c r="F12" s="86">
        <v>0</v>
      </c>
      <c r="G12" s="53"/>
      <c r="H12" s="53">
        <v>-60750000</v>
      </c>
      <c r="I12" s="52"/>
      <c r="J12" s="53">
        <f>SUM(B12:H12)</f>
        <v>-60750000</v>
      </c>
    </row>
    <row r="13" spans="1:10" ht="24" customHeight="1" thickBot="1">
      <c r="A13" s="51" t="s">
        <v>115</v>
      </c>
      <c r="B13" s="55">
        <f>SUM(B10:B12)</f>
        <v>121500000</v>
      </c>
      <c r="C13" s="53"/>
      <c r="D13" s="55">
        <f>SUM(D10:D12)</f>
        <v>233350000</v>
      </c>
      <c r="E13" s="53"/>
      <c r="F13" s="55">
        <f>SUM(F10:F12)</f>
        <v>12150000</v>
      </c>
      <c r="G13" s="53"/>
      <c r="H13" s="55">
        <f>SUM(H10:H12)</f>
        <v>232416636</v>
      </c>
      <c r="I13" s="53"/>
      <c r="J13" s="55">
        <f>SUM(J10:J12)</f>
        <v>599416636</v>
      </c>
    </row>
    <row r="14" spans="1:10" ht="24" customHeight="1" thickTop="1">
      <c r="A14" s="54"/>
      <c r="B14" s="56"/>
      <c r="C14" s="56"/>
      <c r="D14" s="56"/>
      <c r="E14" s="56"/>
      <c r="F14" s="56"/>
      <c r="G14" s="96"/>
      <c r="H14" s="56"/>
      <c r="I14" s="56"/>
      <c r="J14" s="56"/>
    </row>
    <row r="15" spans="1:10" ht="24" customHeight="1">
      <c r="A15" s="51" t="s">
        <v>125</v>
      </c>
      <c r="B15" s="52">
        <f>SUM('BS'!G63)</f>
        <v>121500000</v>
      </c>
      <c r="C15" s="52"/>
      <c r="D15" s="52">
        <f>SUM('BS'!G64)</f>
        <v>233350000</v>
      </c>
      <c r="E15" s="52"/>
      <c r="F15" s="52">
        <f>SUM('BS'!G66)</f>
        <v>12150000</v>
      </c>
      <c r="G15" s="53"/>
      <c r="H15" s="52">
        <f>SUM('BS'!G67)</f>
        <v>242570048</v>
      </c>
      <c r="I15" s="52"/>
      <c r="J15" s="52">
        <f>SUM(B15:H15)</f>
        <v>609570048</v>
      </c>
    </row>
    <row r="16" spans="1:10" ht="24" customHeight="1">
      <c r="A16" s="54" t="s">
        <v>68</v>
      </c>
      <c r="B16" s="86">
        <v>0</v>
      </c>
      <c r="C16" s="53"/>
      <c r="D16" s="86">
        <v>0</v>
      </c>
      <c r="E16" s="53"/>
      <c r="F16" s="86">
        <v>0</v>
      </c>
      <c r="G16" s="53"/>
      <c r="H16" s="53">
        <f>SUM('PL&amp;CF'!E58)</f>
        <v>-15702318</v>
      </c>
      <c r="I16" s="52"/>
      <c r="J16" s="52">
        <f>SUM(B16:H16)</f>
        <v>-15702318</v>
      </c>
    </row>
    <row r="17" spans="1:10" ht="24" customHeight="1">
      <c r="A17" s="54" t="s">
        <v>137</v>
      </c>
      <c r="B17" s="86">
        <v>0</v>
      </c>
      <c r="C17" s="52"/>
      <c r="D17" s="86">
        <v>0</v>
      </c>
      <c r="E17" s="52"/>
      <c r="F17" s="86">
        <v>0</v>
      </c>
      <c r="G17" s="53"/>
      <c r="H17" s="53">
        <v>-36450000</v>
      </c>
      <c r="I17" s="52"/>
      <c r="J17" s="52">
        <f>SUM(B17:H17)</f>
        <v>-36450000</v>
      </c>
    </row>
    <row r="18" spans="1:10" ht="24" customHeight="1" thickBot="1">
      <c r="A18" s="51" t="s">
        <v>126</v>
      </c>
      <c r="B18" s="55">
        <f>SUM(B15:B17)</f>
        <v>121500000</v>
      </c>
      <c r="C18" s="53"/>
      <c r="D18" s="55">
        <f>SUM(D15:D17)</f>
        <v>233350000</v>
      </c>
      <c r="E18" s="53"/>
      <c r="F18" s="55">
        <f>SUM(F15:F17)</f>
        <v>12150000</v>
      </c>
      <c r="G18" s="53">
        <f>SUM(G15:G17)</f>
        <v>0</v>
      </c>
      <c r="H18" s="55">
        <f>SUM(H15:H17)</f>
        <v>190417730</v>
      </c>
      <c r="I18" s="53"/>
      <c r="J18" s="55">
        <f>SUM(J15:J17)</f>
        <v>557417730</v>
      </c>
    </row>
    <row r="19" spans="1:10" ht="24" customHeight="1" thickTop="1">
      <c r="A19" s="54"/>
      <c r="B19" s="56"/>
      <c r="C19" s="56"/>
      <c r="D19" s="56"/>
      <c r="E19" s="56"/>
      <c r="F19" s="56"/>
      <c r="G19" s="96"/>
      <c r="H19" s="56"/>
      <c r="I19" s="56"/>
      <c r="J19" s="56"/>
    </row>
    <row r="20" spans="1:8" ht="24" customHeight="1">
      <c r="A20" s="54" t="s">
        <v>13</v>
      </c>
      <c r="B20" s="57"/>
      <c r="C20" s="58"/>
      <c r="D20" s="58"/>
      <c r="E20" s="58"/>
      <c r="F20" s="58"/>
      <c r="G20" s="58"/>
      <c r="H20" s="58"/>
    </row>
    <row r="21" spans="1:8" ht="24" customHeight="1">
      <c r="A21" s="59"/>
      <c r="B21" s="57"/>
      <c r="C21" s="58"/>
      <c r="D21" s="58"/>
      <c r="E21" s="58"/>
      <c r="F21" s="58"/>
      <c r="G21" s="58"/>
      <c r="H21" s="58"/>
    </row>
    <row r="22" spans="1:8" ht="24" customHeight="1">
      <c r="A22" s="60"/>
      <c r="B22" s="57"/>
      <c r="C22" s="58"/>
      <c r="D22" s="58"/>
      <c r="E22" s="58"/>
      <c r="F22" s="61"/>
      <c r="G22" s="58"/>
      <c r="H22" s="61"/>
    </row>
    <row r="29" ht="24" customHeight="1">
      <c r="A29" s="56"/>
    </row>
    <row r="32" spans="1:8" ht="24" customHeight="1">
      <c r="A32" s="76"/>
      <c r="B32" s="76"/>
      <c r="C32" s="76"/>
      <c r="D32" s="76"/>
      <c r="E32" s="76"/>
      <c r="F32" s="76"/>
      <c r="G32" s="97"/>
      <c r="H32" s="76"/>
    </row>
    <row r="33" spans="1:8" ht="24" customHeight="1">
      <c r="A33" s="76"/>
      <c r="B33" s="76"/>
      <c r="C33" s="76"/>
      <c r="D33" s="76"/>
      <c r="E33" s="76"/>
      <c r="F33" s="76"/>
      <c r="G33" s="97"/>
      <c r="H33" s="76"/>
    </row>
    <row r="34" spans="1:8" ht="24" customHeight="1">
      <c r="A34" s="76"/>
      <c r="B34" s="76"/>
      <c r="C34" s="76"/>
      <c r="D34" s="76"/>
      <c r="E34" s="76"/>
      <c r="F34" s="76"/>
      <c r="G34" s="97"/>
      <c r="H34" s="76"/>
    </row>
    <row r="35" spans="1:8" ht="24" customHeight="1">
      <c r="A35" s="76"/>
      <c r="B35" s="76"/>
      <c r="C35" s="76"/>
      <c r="D35" s="76"/>
      <c r="E35" s="76"/>
      <c r="F35" s="76"/>
      <c r="G35" s="97"/>
      <c r="H35" s="76"/>
    </row>
    <row r="36" spans="1:8" ht="24" customHeight="1">
      <c r="A36" s="76"/>
      <c r="B36" s="76"/>
      <c r="C36" s="76"/>
      <c r="D36" s="76"/>
      <c r="E36" s="76"/>
      <c r="F36" s="76"/>
      <c r="G36" s="97"/>
      <c r="H36" s="76"/>
    </row>
    <row r="37" spans="1:8" ht="24" customHeight="1">
      <c r="A37" s="76"/>
      <c r="B37" s="76"/>
      <c r="C37" s="76"/>
      <c r="D37" s="76"/>
      <c r="E37" s="76"/>
      <c r="F37" s="76"/>
      <c r="G37" s="97"/>
      <c r="H37" s="76"/>
    </row>
    <row r="38" spans="1:8" ht="24" customHeight="1">
      <c r="A38" s="76"/>
      <c r="B38" s="76"/>
      <c r="C38" s="76"/>
      <c r="D38" s="76"/>
      <c r="E38" s="76"/>
      <c r="F38" s="76"/>
      <c r="G38" s="97"/>
      <c r="H38" s="76"/>
    </row>
    <row r="39" spans="1:8" ht="24" customHeight="1">
      <c r="A39" s="76"/>
      <c r="B39" s="76"/>
      <c r="C39" s="76"/>
      <c r="D39" s="76"/>
      <c r="E39" s="76"/>
      <c r="F39" s="76"/>
      <c r="G39" s="97"/>
      <c r="H39" s="76"/>
    </row>
    <row r="40" spans="1:8" ht="24" customHeight="1">
      <c r="A40" s="76"/>
      <c r="B40" s="76"/>
      <c r="C40" s="76"/>
      <c r="D40" s="76"/>
      <c r="E40" s="76"/>
      <c r="F40" s="76"/>
      <c r="G40" s="97"/>
      <c r="H40" s="76"/>
    </row>
    <row r="41" spans="1:8" ht="24" customHeight="1">
      <c r="A41" s="76"/>
      <c r="B41" s="76"/>
      <c r="C41" s="76"/>
      <c r="D41" s="76"/>
      <c r="E41" s="76"/>
      <c r="F41" s="76"/>
      <c r="G41" s="97"/>
      <c r="H41" s="76"/>
    </row>
    <row r="42" spans="1:8" ht="24" customHeight="1">
      <c r="A42" s="76"/>
      <c r="B42" s="76"/>
      <c r="C42" s="76"/>
      <c r="D42" s="76"/>
      <c r="E42" s="76"/>
      <c r="F42" s="76"/>
      <c r="G42" s="97"/>
      <c r="H42" s="76"/>
    </row>
    <row r="43" spans="1:8" ht="24" customHeight="1">
      <c r="A43" s="76"/>
      <c r="B43" s="76"/>
      <c r="C43" s="76"/>
      <c r="D43" s="76"/>
      <c r="E43" s="76"/>
      <c r="F43" s="76"/>
      <c r="G43" s="97"/>
      <c r="H43" s="76"/>
    </row>
    <row r="44" spans="1:8" ht="24" customHeight="1">
      <c r="A44" s="76"/>
      <c r="B44" s="76"/>
      <c r="C44" s="76"/>
      <c r="D44" s="76"/>
      <c r="E44" s="76"/>
      <c r="F44" s="76"/>
      <c r="G44" s="97"/>
      <c r="H44" s="76"/>
    </row>
    <row r="45" spans="1:8" ht="24" customHeight="1">
      <c r="A45" s="76"/>
      <c r="B45" s="76"/>
      <c r="C45" s="76"/>
      <c r="D45" s="76"/>
      <c r="E45" s="76"/>
      <c r="F45" s="76"/>
      <c r="G45" s="97"/>
      <c r="H45" s="76"/>
    </row>
    <row r="46" spans="1:8" ht="24" customHeight="1">
      <c r="A46" s="76"/>
      <c r="B46" s="76"/>
      <c r="C46" s="76"/>
      <c r="D46" s="76"/>
      <c r="E46" s="76"/>
      <c r="F46" s="76"/>
      <c r="G46" s="97"/>
      <c r="H46" s="76"/>
    </row>
    <row r="47" spans="1:8" ht="24" customHeight="1">
      <c r="A47" s="76"/>
      <c r="B47" s="76"/>
      <c r="C47" s="76"/>
      <c r="D47" s="76"/>
      <c r="E47" s="76"/>
      <c r="F47" s="76"/>
      <c r="G47" s="97"/>
      <c r="H47" s="76"/>
    </row>
    <row r="57" spans="1:8" ht="24" customHeight="1">
      <c r="A57" s="76"/>
      <c r="B57" s="76"/>
      <c r="C57" s="76"/>
      <c r="D57" s="76"/>
      <c r="E57" s="76"/>
      <c r="F57" s="76"/>
      <c r="G57" s="97"/>
      <c r="H57" s="76"/>
    </row>
    <row r="58" spans="1:8" ht="24" customHeight="1">
      <c r="A58" s="76"/>
      <c r="B58" s="76"/>
      <c r="C58" s="76"/>
      <c r="D58" s="76"/>
      <c r="E58" s="76"/>
      <c r="F58" s="76"/>
      <c r="G58" s="97"/>
      <c r="H58" s="76"/>
    </row>
    <row r="59" spans="1:8" ht="24" customHeight="1">
      <c r="A59" s="76"/>
      <c r="B59" s="76"/>
      <c r="C59" s="76"/>
      <c r="D59" s="76"/>
      <c r="E59" s="76"/>
      <c r="F59" s="76"/>
      <c r="G59" s="97"/>
      <c r="H59" s="76"/>
    </row>
    <row r="60" spans="1:8" ht="24" customHeight="1">
      <c r="A60" s="76"/>
      <c r="B60" s="76"/>
      <c r="C60" s="76"/>
      <c r="D60" s="76"/>
      <c r="E60" s="76"/>
      <c r="F60" s="76"/>
      <c r="G60" s="97"/>
      <c r="H60" s="76"/>
    </row>
    <row r="61" spans="1:8" ht="24" customHeight="1">
      <c r="A61" s="76"/>
      <c r="B61" s="76"/>
      <c r="C61" s="76"/>
      <c r="D61" s="76"/>
      <c r="E61" s="76"/>
      <c r="F61" s="76"/>
      <c r="G61" s="97"/>
      <c r="H61" s="76"/>
    </row>
    <row r="62" spans="1:8" ht="24" customHeight="1">
      <c r="A62" s="76"/>
      <c r="B62" s="76"/>
      <c r="C62" s="76"/>
      <c r="D62" s="76"/>
      <c r="E62" s="76"/>
      <c r="F62" s="76"/>
      <c r="G62" s="97"/>
      <c r="H62" s="76"/>
    </row>
    <row r="63" spans="1:8" ht="24" customHeight="1">
      <c r="A63" s="76"/>
      <c r="B63" s="76"/>
      <c r="C63" s="76"/>
      <c r="D63" s="76"/>
      <c r="E63" s="76"/>
      <c r="F63" s="76"/>
      <c r="G63" s="97"/>
      <c r="H63" s="76"/>
    </row>
    <row r="64" spans="1:8" ht="24" customHeight="1">
      <c r="A64" s="76"/>
      <c r="B64" s="76"/>
      <c r="C64" s="76"/>
      <c r="D64" s="76"/>
      <c r="E64" s="76"/>
      <c r="F64" s="76"/>
      <c r="G64" s="97"/>
      <c r="H64" s="76"/>
    </row>
    <row r="65" spans="1:8" ht="24" customHeight="1">
      <c r="A65" s="76"/>
      <c r="B65" s="76"/>
      <c r="C65" s="76"/>
      <c r="D65" s="76"/>
      <c r="E65" s="76"/>
      <c r="F65" s="76"/>
      <c r="G65" s="97"/>
      <c r="H65" s="76"/>
    </row>
    <row r="66" spans="1:8" ht="24" customHeight="1">
      <c r="A66" s="76"/>
      <c r="B66" s="76"/>
      <c r="C66" s="76"/>
      <c r="D66" s="76"/>
      <c r="E66" s="76"/>
      <c r="F66" s="76"/>
      <c r="G66" s="97"/>
      <c r="H66" s="76"/>
    </row>
    <row r="67" spans="1:8" ht="24" customHeight="1">
      <c r="A67" s="76"/>
      <c r="B67" s="76"/>
      <c r="C67" s="76"/>
      <c r="D67" s="76"/>
      <c r="E67" s="76"/>
      <c r="F67" s="76"/>
      <c r="G67" s="97"/>
      <c r="H67" s="56"/>
    </row>
  </sheetData>
  <sheetProtection/>
  <mergeCells count="5">
    <mergeCell ref="A2:J2"/>
    <mergeCell ref="A3:J3"/>
    <mergeCell ref="A4:J4"/>
    <mergeCell ref="A5:J5"/>
    <mergeCell ref="F6:H6"/>
  </mergeCells>
  <printOptions horizontalCentered="1"/>
  <pageMargins left="0.3937007874015748" right="0.3937007874015748" top="0.9055118110236221" bottom="0.3149606299212598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Petchrada Dhakerngsook</cp:lastModifiedBy>
  <cp:lastPrinted>2018-08-07T08:30:33Z</cp:lastPrinted>
  <dcterms:created xsi:type="dcterms:W3CDTF">2011-05-02T09:04:56Z</dcterms:created>
  <dcterms:modified xsi:type="dcterms:W3CDTF">2018-08-07T08:30:42Z</dcterms:modified>
  <cp:category/>
  <cp:version/>
  <cp:contentType/>
  <cp:contentStatus/>
</cp:coreProperties>
</file>