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S" sheetId="1" r:id="rId1"/>
    <sheet name="PL&amp;CF" sheetId="2" r:id="rId2"/>
    <sheet name="CE" sheetId="3" r:id="rId3"/>
  </sheets>
  <externalReferences>
    <externalReference r:id="rId6"/>
    <externalReference r:id="rId7"/>
  </externalReferences>
  <definedNames>
    <definedName name="_xlnm.Print_Area" localSheetId="0">'BS'!$A$1:$F$75</definedName>
  </definedNames>
  <calcPr fullCalcOnLoad="1"/>
</workbook>
</file>

<file path=xl/sharedStrings.xml><?xml version="1.0" encoding="utf-8"?>
<sst xmlns="http://schemas.openxmlformats.org/spreadsheetml/2006/main" count="222" uniqueCount="150">
  <si>
    <t>บริษัท ไทยโพลีอะคริลิค จำกัด (มหาชน)</t>
  </si>
  <si>
    <t>งบแสดงฐานะการเงิน</t>
  </si>
  <si>
    <t>ณ วันที่ 30 มิถุนายน 2561</t>
  </si>
  <si>
    <t>(หน่วย: บาท)</t>
  </si>
  <si>
    <t>ณ วันที่</t>
  </si>
  <si>
    <t>หมายเหตุ</t>
  </si>
  <si>
    <t>30 มิถุนายน 2561</t>
  </si>
  <si>
    <t>31 ธันวาคม 2560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</si>
  <si>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</si>
  <si>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</si>
  <si>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</si>
  <si>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</si>
  <si>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</si>
  <si>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</si>
  <si>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 - เงินฝากประจำ</t>
  </si>
  <si>
    <t>ลูกหนี้การค้าและลูกหนี้อื่น</t>
  </si>
  <si>
    <t xml:space="preserve">สินค้าคงเหลือ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</si>
  <si>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</si>
  <si>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</si>
  <si>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</si>
  <si>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 xml:space="preserve">ที่ดิน อาคารและอุปกรณ์ 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</si>
  <si>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</si>
  <si>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</si>
  <si>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</si>
  <si>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</si>
  <si>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</si>
  <si>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</si>
  <si>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</si>
  <si>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</si>
  <si>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</si>
  <si>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</si>
  <si>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ส่วนของหนี้สินตามสัญญาเช่าการเงินที่ถึงกำหนดชำระภายในหนึ่งปี</t>
  </si>
  <si>
    <t>ภาษีเงินได้ค้างจ่าย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</si>
  <si>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</si>
  <si>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</si>
  <si>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</si>
  <si>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สุทธิจากส่วนที่ถึง</t>
  </si>
  <si>
    <t xml:space="preserve">   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</si>
  <si>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</si>
  <si>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</si>
  <si>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</si>
  <si>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</si>
  <si>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</si>
  <si>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</si>
  <si>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121,500,000 หุ้น มูลค่าหุ้นละ 1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</si>
  <si>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</si>
  <si>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</si>
  <si>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</si>
  <si>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</si>
  <si>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</si>
  <si>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</si>
  <si>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</si>
  <si>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</si>
  <si>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</si>
  <si>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</si>
  <si>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สำหรับงวดสามเดือนสิ้นสุดวันที่ 30 มิถุนายน 2561</t>
  </si>
  <si>
    <t>กำไรขาดทุน:</t>
  </si>
  <si>
    <t>รายได้</t>
  </si>
  <si>
    <t>รายได้จากการขาย</t>
  </si>
  <si>
    <t>รายได้ค่าบริการ</t>
  </si>
  <si>
    <t>รายได้อื่น</t>
  </si>
  <si>
    <t xml:space="preserve">   รายได้จากการขายเศษซาก</t>
  </si>
  <si>
    <t xml:space="preserve">   กำไรจากอัตราแลกเปลี่ยน</t>
  </si>
  <si>
    <t xml:space="preserve">   อื่น ๆ</t>
  </si>
  <si>
    <t>รวมรายได้</t>
  </si>
  <si>
    <t>ค่าใช้จ่าย</t>
  </si>
  <si>
    <t>ต้นทุนขายและบริการ</t>
  </si>
  <si>
    <t>ค่าใช้จ่ายในการขาย</t>
  </si>
  <si>
    <t>ค่าใช้จ่ายในการบริหาร</t>
  </si>
  <si>
    <t>รวมค่าใช้จ่าย</t>
  </si>
  <si>
    <t>กำไร (ขาดทุน) ก่อนค่าใช้จ่ายทางการเงินและภาษีเงินได้</t>
  </si>
  <si>
    <t>ค่าใช้จ่ายทางการเงิน</t>
  </si>
  <si>
    <t>กำไร (ขาดทุน) ก่อนภาษีเงินได้</t>
  </si>
  <si>
    <t>ผลประโยชน์ (ค่าใช้จ่าย) ภาษีเงินได้</t>
  </si>
  <si>
    <t>กำไร (ขาดทุน) สำหรับงวด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</si>
  <si>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</si>
  <si>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</si>
  <si>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กำไรต่อหุ้น</t>
  </si>
  <si>
    <t>กำไร (ขาดทุน) ต่อหุ้นขั้นพื้นฐาน</t>
  </si>
  <si>
    <t>สำหรับงวดหกเดือนสิ้นสุดวันที่ 30 มิถุนายน 2561</t>
  </si>
  <si>
    <t>ขาดทุนก่อนค่าใช้จ่ายทางการเงินและภาษีเงินได้</t>
  </si>
  <si>
    <t>ขาดทุนก่อนภาษีเงินได้</t>
  </si>
  <si>
    <t>ผลประโยชน์ภาษีเงินได้</t>
  </si>
  <si>
    <t>ขาดทุนสำหรับงวด</t>
  </si>
  <si>
    <t>ขาดทุนต่อหุ้นขั้นพื้นฐาน</t>
  </si>
  <si>
    <t>งบกระแสเงินสด</t>
  </si>
  <si>
    <t>กระแสเงินสดจาก (ใช้ไปใน) กิจกรรมดำเนินงาน</t>
  </si>
  <si>
    <t>ขาดทุนก่อนภาษี</t>
  </si>
  <si>
    <t>รายการปรับกระทบยอดขาดทุนก่อนภาษีเป็นเงินสดรับ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</si>
  <si>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</si>
  <si>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</si>
  <si>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โอนกลับค่าเผื่อหนี้สงสัยจะสูญ </t>
  </si>
  <si>
    <t xml:space="preserve">   ปรับลดสินค้าคงเหลือเป็นมูลค่าสุทธิที่จะได้รับ (โอนกลับ)</t>
  </si>
  <si>
    <t xml:space="preserve">   กำไรจากการจำหน่ายเครื่องจักรและอุปกรณ์</t>
  </si>
  <si>
    <t xml:space="preserve">   ขาดทุนจากการตัดจำหน่ายอุปกรณ์</t>
  </si>
  <si>
    <t xml:space="preserve">   สำรองผลประโยชน์ระยะยาวของพนักงาน</t>
  </si>
  <si>
    <t xml:space="preserve">   ขาดทุน (กำไร) จากอัตราแลกเปลี่ยนที่ยังไม่เกิดขึ้นจริง</t>
  </si>
  <si>
    <t xml:space="preserve">   ดอกเบี้ยรับ</t>
  </si>
  <si>
    <t xml:space="preserve">   ค่าใช้จ่ายดอกเบี้ย</t>
  </si>
  <si>
    <t>ขาดทุนจากการดำเนินงานก่อนการเปลี่ยนแปลงในสินทรัพย์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</si>
  <si>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</si>
  <si>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</si>
  <si>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</si>
  <si>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</si>
  <si>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</si>
  <si>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</si>
  <si>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หนี้สินดำเนินงานเพิ่มขึ้น (ลดลง)</t>
  </si>
  <si>
    <t xml:space="preserve">   เจ้าหนี้การค้าและเจ้าหนี้อื่น</t>
  </si>
  <si>
    <t xml:space="preserve">   หนี้สินหมุนเวียนอื่น</t>
  </si>
  <si>
    <t>เงินสดจาก (ใช้ไปใน) กิจกรรมดำเนินงาน</t>
  </si>
  <si>
    <t xml:space="preserve">   จ่ายดอกเบี้ย</t>
  </si>
  <si>
    <t xml:space="preserve">   จ่ายภาษีเงินได้</t>
  </si>
  <si>
    <t>เงินสดสุทธิจาก (ใช้ไปใน) กิจกรรมดำเนินงาน</t>
  </si>
  <si>
    <t>งบกระแสเงินสด (ต่อ)</t>
  </si>
  <si>
    <t>กระแสเงินสดจาก (ใช้ไปใน) กิจกรรมลงทุน</t>
  </si>
  <si>
    <t>ซื้อเครื่องจักรและอุปกรณ์</t>
  </si>
  <si>
    <t>ซื้อซอฟต์แวร์คอมพิวเตอร์</t>
  </si>
  <si>
    <t>เงินสดรับจากการจำหน่ายเครื่องจักรและอุปกรณ์</t>
  </si>
  <si>
    <t>ดอกเบี้ยรับ</t>
  </si>
  <si>
    <t>เงินรับล่วงหน้าค่าที่ดิน</t>
  </si>
  <si>
    <t>เงินสดสุทธิจาก (ใช้ไปใน) กิจกรรมลงทุน</t>
  </si>
  <si>
    <t>กระแสเงินสดจาก (ใช้ไปใน) กิจกรรมจัดหาเงิน</t>
  </si>
  <si>
    <t>ชำระหนี้สินตามสัญญาเช่าการเงิน</t>
  </si>
  <si>
    <t>เงินปันผลจ่าย</t>
  </si>
  <si>
    <t>เงินสดสุทธิใช้ไปในกิจกรรมจัดหาเงิน</t>
  </si>
  <si>
    <t>เงินสดและรายการเทียบเท่าเงินสดลดลงสุทธิ</t>
  </si>
  <si>
    <t>กำไรจากอัตราแลกเปลี่ยนที่ยังไม่เกิดขึ้นจริง</t>
  </si>
  <si>
    <t xml:space="preserve">   สำหรับเงินสดและรายการเทียบเท่าเงินสด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</si>
  <si>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</si>
  <si>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</si>
  <si>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ข้อมูลกระแสเงินสดเปิดเผยเพิ่มเติม</t>
  </si>
  <si>
    <t>รายการที่ไม่ใช่เงินสด</t>
  </si>
  <si>
    <t xml:space="preserve">   เจ้าหนี้จากการซื้อเครื่องจักรและอุปกรณ์เพิ่มขึ้น 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</si>
  <si>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</si>
  <si>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</si>
  <si>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ทุนเรือนหุ้นที่ออก</t>
  </si>
  <si>
    <t>จำหน่ายและชำระ</t>
  </si>
  <si>
    <t>ส่วนเกิน</t>
  </si>
  <si>
    <t>จัดสรรแล้ว -</t>
  </si>
  <si>
    <t>เต็มมูลค่าแล้ว</t>
  </si>
  <si>
    <t>มูลค่าหุ้นสามัญ</t>
  </si>
  <si>
    <t>สำรองตามกฎหมาย</t>
  </si>
  <si>
    <t>ยังไม่ได้จัดสรร</t>
  </si>
  <si>
    <t>รวม</t>
  </si>
  <si>
    <t>ยอดคงเหลือ ณ วันที่ 1 มกราคม 2560</t>
  </si>
  <si>
    <t xml:space="preserve">กำไรขาดทุนเบ็ดเสร็จรวมสำหรับงวด </t>
  </si>
  <si>
    <t>เงินปันผลจ่าย (หมายเหตุ 10)</t>
  </si>
  <si>
    <t>ยอดคงเหลือ ณ วันที่ 30 มิถุนายน 2560</t>
  </si>
  <si>
    <t>ยอดคงเหลือ ณ วันที่ 1 มกราคม 2561</t>
  </si>
  <si>
    <t>ยอดคงเหลือ ณ วันที่ 30 มิถุนายน 2561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</si>
</sst>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Border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 quotePrefix="1">
      <alignment horizontal="left" vertical="top"/>
    </xf>
    <xf numFmtId="41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41" fontId="3" fillId="0" borderId="1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center"/>
    </xf>
    <xf numFmtId="41" fontId="3" fillId="33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1" fontId="3" fillId="0" borderId="13" xfId="0" applyNumberFormat="1" applyFont="1" applyFill="1" applyBorder="1" applyAlignment="1">
      <alignment/>
    </xf>
    <xf numFmtId="41" fontId="3" fillId="0" borderId="0" xfId="0" applyNumberFormat="1" applyFont="1" applyFill="1" applyAlignment="1">
      <alignment vertical="top"/>
    </xf>
    <xf numFmtId="41" fontId="3" fillId="0" borderId="10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 vertical="top"/>
    </xf>
    <xf numFmtId="41" fontId="3" fillId="0" borderId="0" xfId="0" applyNumberFormat="1" applyFont="1" applyFill="1" applyBorder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quotePrefix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11" xfId="0" applyNumberFormat="1" applyFont="1" applyFill="1" applyBorder="1" applyAlignment="1">
      <alignment horizontal="center" vertical="top"/>
    </xf>
    <xf numFmtId="41" fontId="3" fillId="0" borderId="10" xfId="0" applyNumberFormat="1" applyFont="1" applyFill="1" applyBorder="1" applyAlignment="1">
      <alignment horizontal="center" vertical="top"/>
    </xf>
    <xf numFmtId="41" fontId="3" fillId="0" borderId="15" xfId="0" applyNumberFormat="1" applyFont="1" applyFill="1" applyBorder="1" applyAlignment="1">
      <alignment horizontal="center" vertical="top"/>
    </xf>
    <xf numFmtId="41" fontId="3" fillId="0" borderId="13" xfId="0" applyNumberFormat="1" applyFont="1" applyFill="1" applyBorder="1" applyAlignment="1">
      <alignment horizontal="center" vertical="top"/>
    </xf>
    <xf numFmtId="43" fontId="3" fillId="0" borderId="13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vertical="top"/>
    </xf>
    <xf numFmtId="41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0" xfId="55" applyNumberFormat="1" applyFont="1" applyAlignment="1">
      <alignment vertical="top"/>
      <protection/>
    </xf>
    <xf numFmtId="164" fontId="3" fillId="0" borderId="0" xfId="55" applyNumberFormat="1" applyFont="1" applyAlignment="1">
      <alignment vertical="top"/>
      <protection/>
    </xf>
    <xf numFmtId="164" fontId="3" fillId="0" borderId="0" xfId="55" applyNumberFormat="1" applyFont="1" applyBorder="1" applyAlignment="1">
      <alignment vertical="top"/>
      <protection/>
    </xf>
    <xf numFmtId="164" fontId="3" fillId="0" borderId="0" xfId="55" applyNumberFormat="1" applyFont="1" applyAlignment="1">
      <alignment horizontal="right" vertical="top"/>
      <protection/>
    </xf>
    <xf numFmtId="0" fontId="3" fillId="0" borderId="0" xfId="55" applyNumberFormat="1" applyFont="1" applyAlignment="1">
      <alignment horizontal="center" vertical="top"/>
      <protection/>
    </xf>
    <xf numFmtId="164" fontId="3" fillId="0" borderId="0" xfId="55" applyNumberFormat="1" applyFont="1" applyAlignment="1">
      <alignment horizontal="center" vertical="top"/>
      <protection/>
    </xf>
    <xf numFmtId="164" fontId="3" fillId="0" borderId="0" xfId="55" applyNumberFormat="1" applyFont="1" applyBorder="1" applyAlignment="1">
      <alignment horizontal="center" vertical="top"/>
      <protection/>
    </xf>
    <xf numFmtId="164" fontId="3" fillId="0" borderId="10" xfId="55" applyNumberFormat="1" applyFont="1" applyBorder="1" applyAlignment="1">
      <alignment horizontal="center" vertical="top"/>
      <protection/>
    </xf>
    <xf numFmtId="0" fontId="2" fillId="0" borderId="0" xfId="55" applyNumberFormat="1" applyFont="1" applyAlignment="1">
      <alignment horizontal="left" vertical="top"/>
      <protection/>
    </xf>
    <xf numFmtId="41" fontId="3" fillId="0" borderId="0" xfId="55" applyNumberFormat="1" applyFont="1" applyAlignment="1">
      <alignment horizontal="center" vertical="top"/>
      <protection/>
    </xf>
    <xf numFmtId="41" fontId="3" fillId="0" borderId="0" xfId="55" applyNumberFormat="1" applyFont="1" applyBorder="1" applyAlignment="1">
      <alignment horizontal="center" vertical="top"/>
      <protection/>
    </xf>
    <xf numFmtId="0" fontId="3" fillId="0" borderId="0" xfId="55" applyNumberFormat="1" applyFont="1" applyAlignment="1">
      <alignment horizontal="left" vertical="top"/>
      <protection/>
    </xf>
    <xf numFmtId="41" fontId="3" fillId="0" borderId="0" xfId="55" applyNumberFormat="1" applyFont="1" applyBorder="1" applyAlignment="1" quotePrefix="1">
      <alignment horizontal="center" vertical="top"/>
      <protection/>
    </xf>
    <xf numFmtId="0" fontId="3" fillId="0" borderId="0" xfId="55" applyNumberFormat="1" applyFont="1" applyFill="1" applyAlignment="1">
      <alignment horizontal="left" vertical="top"/>
      <protection/>
    </xf>
    <xf numFmtId="164" fontId="3" fillId="0" borderId="0" xfId="55" applyNumberFormat="1" applyFont="1" applyFill="1" applyAlignment="1">
      <alignment vertical="top"/>
      <protection/>
    </xf>
    <xf numFmtId="0" fontId="2" fillId="0" borderId="0" xfId="55" applyNumberFormat="1" applyFont="1" applyFill="1" applyAlignment="1">
      <alignment horizontal="left" vertical="top"/>
      <protection/>
    </xf>
    <xf numFmtId="41" fontId="3" fillId="0" borderId="12" xfId="55" applyNumberFormat="1" applyFont="1" applyBorder="1" applyAlignment="1">
      <alignment horizontal="center" vertical="top"/>
      <protection/>
    </xf>
    <xf numFmtId="41" fontId="3" fillId="0" borderId="0" xfId="55" applyNumberFormat="1" applyFont="1" applyAlignment="1">
      <alignment vertical="top"/>
      <protection/>
    </xf>
    <xf numFmtId="41" fontId="3" fillId="0" borderId="0" xfId="55" applyNumberFormat="1" applyFont="1" applyBorder="1" applyAlignment="1">
      <alignment vertical="top"/>
      <protection/>
    </xf>
    <xf numFmtId="37" fontId="2" fillId="0" borderId="0" xfId="55" applyNumberFormat="1" applyFont="1" applyAlignment="1" quotePrefix="1">
      <alignment horizontal="left" vertical="top"/>
      <protection/>
    </xf>
    <xf numFmtId="37" fontId="2" fillId="0" borderId="0" xfId="55" applyNumberFormat="1" applyFont="1" applyAlignment="1">
      <alignment horizontal="left" vertical="top"/>
      <protection/>
    </xf>
    <xf numFmtId="164" fontId="3" fillId="0" borderId="0" xfId="55" applyNumberFormat="1" applyFont="1" applyAlignment="1">
      <alignment horizontal="right" vertical="top"/>
      <protection/>
    </xf>
    <xf numFmtId="164" fontId="3" fillId="0" borderId="10" xfId="55" applyNumberFormat="1" applyFont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\L_Thai%20Poly%20Acrylic\2018\Q1'2018\T_T732_Q1'18_F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_T732_Q2'18_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&amp;CF"/>
      <sheetName val="CE"/>
    </sheetNames>
    <sheetDataSet>
      <sheetData sheetId="2">
        <row r="14">
          <cell r="C14">
            <v>121500000</v>
          </cell>
          <cell r="E14">
            <v>233350000</v>
          </cell>
          <cell r="G14">
            <v>12150000</v>
          </cell>
          <cell r="I14">
            <v>242570048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&amp;CF"/>
      <sheetName val="CE"/>
    </sheetNames>
    <sheetDataSet>
      <sheetData sheetId="0">
        <row r="11">
          <cell r="D11">
            <v>226318330</v>
          </cell>
        </row>
        <row r="62">
          <cell r="F62">
            <v>121500000</v>
          </cell>
        </row>
        <row r="63">
          <cell r="F63">
            <v>233350000</v>
          </cell>
        </row>
        <row r="65">
          <cell r="F65">
            <v>12150000</v>
          </cell>
        </row>
        <row r="66">
          <cell r="F66">
            <v>242570048</v>
          </cell>
        </row>
      </sheetData>
      <sheetData sheetId="1">
        <row r="58">
          <cell r="D58">
            <v>-15702318</v>
          </cell>
        </row>
      </sheetData>
      <sheetData sheetId="2">
        <row r="18">
          <cell r="I18">
            <v>190417730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showGridLines="0" tabSelected="1" view="pageBreakPreview" zoomScale="80" zoomScaleSheetLayoutView="80" zoomScalePageLayoutView="0" workbookViewId="0" topLeftCell="A1">
      <selection activeCell="L12" sqref="L12"/>
    </sheetView>
  </sheetViews>
  <sheetFormatPr defaultColWidth="10.00390625" defaultRowHeight="24" customHeight="1"/>
  <cols>
    <col min="1" max="1" width="50.7109375" style="12" customWidth="1"/>
    <col min="2" max="2" width="11.57421875" style="12" customWidth="1"/>
    <col min="3" max="3" width="1.1484375" style="9" customWidth="1"/>
    <col min="4" max="4" width="15.140625" style="9" customWidth="1"/>
    <col min="5" max="5" width="1.1484375" style="20" customWidth="1"/>
    <col min="6" max="6" width="15.140625" style="9" customWidth="1"/>
    <col min="7" max="7" width="8.140625" style="9" customWidth="1"/>
    <col min="8" max="8" width="14.421875" style="9" customWidth="1"/>
    <col min="9" max="9" width="15.421875" style="9" customWidth="1"/>
    <col min="10" max="254" width="10.7109375" style="9" customWidth="1"/>
    <col min="255" max="255" width="48.57421875" style="9" customWidth="1"/>
    <col min="256" max="16384" width="10.00390625" style="9" customWidth="1"/>
  </cols>
  <sheetData>
    <row r="1" spans="1:6" s="5" customFormat="1" ht="24" customHeight="1">
      <c r="A1" s="1" t="s">
        <v>0</v>
      </c>
      <c r="B1" s="2"/>
      <c r="C1" s="3"/>
      <c r="D1" s="3"/>
      <c r="E1" s="4"/>
      <c r="F1" s="3"/>
    </row>
    <row r="2" spans="1:6" s="5" customFormat="1" ht="24" customHeight="1">
      <c r="A2" s="6" t="s">
        <v>1</v>
      </c>
      <c r="B2" s="2"/>
      <c r="C2" s="3"/>
      <c r="D2" s="7"/>
      <c r="E2" s="4"/>
      <c r="F2" s="7"/>
    </row>
    <row r="3" spans="1:6" s="5" customFormat="1" ht="24" customHeight="1">
      <c r="A3" s="1" t="s">
        <v>2</v>
      </c>
      <c r="B3" s="2"/>
      <c r="C3" s="3"/>
      <c r="D3" s="7"/>
      <c r="E3" s="4"/>
      <c r="F3" s="7"/>
    </row>
    <row r="4" spans="1:6" ht="24" customHeight="1">
      <c r="A4" s="2"/>
      <c r="B4" s="2"/>
      <c r="C4" s="3"/>
      <c r="D4" s="3"/>
      <c r="E4" s="4"/>
      <c r="F4" s="8" t="s">
        <v>3</v>
      </c>
    </row>
    <row r="5" spans="1:6" ht="24" customHeight="1">
      <c r="A5" s="2"/>
      <c r="B5" s="2"/>
      <c r="C5" s="3"/>
      <c r="D5" s="10" t="s">
        <v>4</v>
      </c>
      <c r="E5" s="11"/>
      <c r="F5" s="10" t="s">
        <v>4</v>
      </c>
    </row>
    <row r="6" spans="2:6" ht="24" customHeight="1">
      <c r="B6" s="13" t="s">
        <v>5</v>
      </c>
      <c r="C6" s="14"/>
      <c r="D6" s="15" t="s">
        <v>6</v>
      </c>
      <c r="E6" s="16"/>
      <c r="F6" s="15" t="s">
        <v>7</v>
      </c>
    </row>
    <row r="7" spans="2:6" ht="24" customHeight="1">
      <c r="B7" s="13"/>
      <c r="C7" s="14"/>
      <c r="D7" s="17" t="s">
        <v>8</v>
      </c>
      <c r="E7" s="18"/>
      <c r="F7" s="17" t="s">
        <v>9</v>
      </c>
    </row>
    <row r="8" spans="2:6" ht="24" customHeight="1">
      <c r="B8" s="13"/>
      <c r="C8" s="14"/>
      <c r="D8" s="17" t="s">
        <v>10</v>
      </c>
      <c r="E8" s="18"/>
      <c r="F8" s="17"/>
    </row>
    <row r="9" ht="24" customHeight="1">
      <c r="A9" s="19" t="s">
        <v>11</v>
      </c>
    </row>
    <row r="10" spans="1:2" ht="24" customHeight="1">
      <c r="A10" s="19" t="s">
        <v>12</v>
      </c>
      <c r="B10" s="21"/>
    </row>
    <row r="11" spans="1:6" ht="24" customHeight="1">
      <c r="A11" s="12" t="s">
        <v>13</v>
      </c>
      <c r="B11" s="21"/>
      <c r="D11" s="22">
        <v>226318330</v>
      </c>
      <c r="E11" s="23"/>
      <c r="F11" s="24">
        <v>314526252</v>
      </c>
    </row>
    <row r="12" spans="1:6" ht="24" customHeight="1">
      <c r="A12" s="12" t="s">
        <v>14</v>
      </c>
      <c r="B12" s="21"/>
      <c r="D12" s="24">
        <v>1137951</v>
      </c>
      <c r="E12" s="24"/>
      <c r="F12" s="24">
        <v>1137951</v>
      </c>
    </row>
    <row r="13" spans="1:6" ht="24" customHeight="1">
      <c r="A13" s="12" t="s">
        <v>15</v>
      </c>
      <c r="B13" s="21">
        <v>3</v>
      </c>
      <c r="C13" s="25"/>
      <c r="D13" s="26">
        <v>306767291</v>
      </c>
      <c r="E13" s="27"/>
      <c r="F13" s="24">
        <v>263784087</v>
      </c>
    </row>
    <row r="14" spans="1:6" ht="24" customHeight="1">
      <c r="A14" s="28" t="s">
        <v>16</v>
      </c>
      <c r="B14" s="21">
        <v>4</v>
      </c>
      <c r="D14" s="22">
        <v>137662703</v>
      </c>
      <c r="E14" s="23"/>
      <c r="F14" s="29">
        <v>116053293</v>
      </c>
    </row>
    <row r="15" spans="1:6" ht="24" customHeight="1">
      <c r="A15" s="12" t="s">
        <v>17</v>
      </c>
      <c r="B15" s="21"/>
      <c r="D15" s="30">
        <f>21385157+17681</f>
        <v>21402838</v>
      </c>
      <c r="E15" s="23"/>
      <c r="F15" s="30">
        <v>11917225</v>
      </c>
    </row>
    <row r="16" spans="1:6" ht="24" customHeight="1">
      <c r="A16" s="19" t="s">
        <v>18</v>
      </c>
      <c r="B16" s="21"/>
      <c r="D16" s="31">
        <f>SUM(D11:D15)</f>
        <v>693289113</v>
      </c>
      <c r="E16" s="23"/>
      <c r="F16" s="31">
        <f>SUM(F11:F15)</f>
        <v>707418808</v>
      </c>
    </row>
    <row r="17" spans="1:6" ht="24" customHeight="1">
      <c r="A17" s="19" t="s">
        <v>19</v>
      </c>
      <c r="B17" s="21"/>
      <c r="D17" s="32"/>
      <c r="E17" s="23"/>
      <c r="F17" s="24"/>
    </row>
    <row r="18" spans="1:6" ht="24" customHeight="1">
      <c r="A18" s="28" t="s">
        <v>20</v>
      </c>
      <c r="B18" s="21">
        <v>5</v>
      </c>
      <c r="D18" s="22">
        <v>264276083</v>
      </c>
      <c r="E18" s="23"/>
      <c r="F18" s="29">
        <v>268955616</v>
      </c>
    </row>
    <row r="19" spans="1:6" ht="24" customHeight="1">
      <c r="A19" s="28" t="s">
        <v>21</v>
      </c>
      <c r="B19" s="21"/>
      <c r="D19" s="22">
        <v>385691</v>
      </c>
      <c r="E19" s="23"/>
      <c r="F19" s="24">
        <v>405466</v>
      </c>
    </row>
    <row r="20" spans="1:256" ht="24" customHeight="1">
      <c r="A20" s="33" t="s">
        <v>22</v>
      </c>
      <c r="B20" s="33"/>
      <c r="C20" s="33"/>
      <c r="D20" s="22">
        <v>5960914</v>
      </c>
      <c r="E20" s="34"/>
      <c r="F20" s="24">
        <v>1603533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6" ht="24" customHeight="1">
      <c r="A21" s="12" t="s">
        <v>23</v>
      </c>
      <c r="B21" s="21"/>
      <c r="D21" s="30">
        <v>303018</v>
      </c>
      <c r="E21" s="23"/>
      <c r="F21" s="30">
        <v>303018</v>
      </c>
    </row>
    <row r="22" spans="1:6" ht="24" customHeight="1">
      <c r="A22" s="19" t="s">
        <v>24</v>
      </c>
      <c r="B22" s="21"/>
      <c r="D22" s="22">
        <f>SUM(D18:D21)</f>
        <v>270925706</v>
      </c>
      <c r="E22" s="23"/>
      <c r="F22" s="30">
        <f>SUM(F18:F21)</f>
        <v>271267633</v>
      </c>
    </row>
    <row r="23" spans="1:6" ht="24" customHeight="1" thickBot="1">
      <c r="A23" s="19" t="s">
        <v>25</v>
      </c>
      <c r="D23" s="35">
        <f>SUM(D22,D16)</f>
        <v>964214819</v>
      </c>
      <c r="E23" s="23"/>
      <c r="F23" s="36">
        <f>SUM(F22,F16)</f>
        <v>978686441</v>
      </c>
    </row>
    <row r="24" ht="24" customHeight="1" thickTop="1"/>
    <row r="25" ht="24" customHeight="1">
      <c r="A25" s="12" t="s">
        <v>26</v>
      </c>
    </row>
    <row r="26" spans="1:8" s="5" customFormat="1" ht="24" customHeight="1">
      <c r="A26" s="1" t="s">
        <v>0</v>
      </c>
      <c r="B26" s="2"/>
      <c r="C26" s="3"/>
      <c r="D26" s="3"/>
      <c r="E26" s="4"/>
      <c r="F26" s="3"/>
      <c r="H26" s="9"/>
    </row>
    <row r="27" spans="1:8" s="5" customFormat="1" ht="24" customHeight="1">
      <c r="A27" s="37" t="s">
        <v>27</v>
      </c>
      <c r="B27" s="2"/>
      <c r="C27" s="3"/>
      <c r="D27" s="7"/>
      <c r="E27" s="4"/>
      <c r="F27" s="7"/>
      <c r="H27" s="9"/>
    </row>
    <row r="28" spans="1:8" s="5" customFormat="1" ht="24" customHeight="1">
      <c r="A28" s="1" t="s">
        <v>2</v>
      </c>
      <c r="B28" s="2"/>
      <c r="C28" s="3"/>
      <c r="D28" s="7"/>
      <c r="E28" s="4"/>
      <c r="F28" s="7"/>
      <c r="H28" s="9"/>
    </row>
    <row r="29" spans="1:6" ht="24" customHeight="1">
      <c r="A29" s="2"/>
      <c r="B29" s="2"/>
      <c r="C29" s="3"/>
      <c r="D29" s="3"/>
      <c r="E29" s="4"/>
      <c r="F29" s="8" t="s">
        <v>3</v>
      </c>
    </row>
    <row r="30" spans="1:6" ht="24" customHeight="1">
      <c r="A30" s="2"/>
      <c r="B30" s="2"/>
      <c r="C30" s="3"/>
      <c r="D30" s="10" t="s">
        <v>4</v>
      </c>
      <c r="E30" s="11"/>
      <c r="F30" s="10" t="s">
        <v>4</v>
      </c>
    </row>
    <row r="31" spans="2:6" ht="24" customHeight="1">
      <c r="B31" s="13" t="s">
        <v>5</v>
      </c>
      <c r="C31" s="14"/>
      <c r="D31" s="15" t="s">
        <v>6</v>
      </c>
      <c r="E31" s="16"/>
      <c r="F31" s="15" t="s">
        <v>7</v>
      </c>
    </row>
    <row r="32" spans="2:6" ht="24" customHeight="1">
      <c r="B32" s="13"/>
      <c r="C32" s="14"/>
      <c r="D32" s="17" t="s">
        <v>8</v>
      </c>
      <c r="E32" s="18"/>
      <c r="F32" s="17" t="s">
        <v>9</v>
      </c>
    </row>
    <row r="33" spans="2:6" ht="24" customHeight="1">
      <c r="B33" s="13"/>
      <c r="C33" s="14"/>
      <c r="D33" s="17" t="s">
        <v>10</v>
      </c>
      <c r="E33" s="18"/>
      <c r="F33" s="17"/>
    </row>
    <row r="34" ht="24" customHeight="1">
      <c r="A34" s="19" t="s">
        <v>28</v>
      </c>
    </row>
    <row r="35" ht="24" customHeight="1">
      <c r="A35" s="19" t="s">
        <v>29</v>
      </c>
    </row>
    <row r="36" spans="1:6" ht="24" customHeight="1">
      <c r="A36" s="28" t="s">
        <v>30</v>
      </c>
      <c r="B36" s="21">
        <v>6</v>
      </c>
      <c r="D36" s="38">
        <v>376399185</v>
      </c>
      <c r="E36" s="11"/>
      <c r="F36" s="39">
        <v>317790878</v>
      </c>
    </row>
    <row r="37" spans="1:6" ht="24" customHeight="1">
      <c r="A37" s="12" t="s">
        <v>31</v>
      </c>
      <c r="B37" s="21"/>
      <c r="D37" s="40">
        <v>588883</v>
      </c>
      <c r="E37" s="11"/>
      <c r="F37" s="39">
        <v>840875</v>
      </c>
    </row>
    <row r="38" spans="1:6" ht="24" customHeight="1">
      <c r="A38" s="33" t="s">
        <v>32</v>
      </c>
      <c r="B38" s="21"/>
      <c r="D38" s="41">
        <v>0</v>
      </c>
      <c r="E38" s="42"/>
      <c r="F38" s="24">
        <v>13866804</v>
      </c>
    </row>
    <row r="39" spans="1:6" ht="24" customHeight="1">
      <c r="A39" s="12" t="s">
        <v>33</v>
      </c>
      <c r="B39" s="21"/>
      <c r="D39" s="41">
        <v>3779776</v>
      </c>
      <c r="E39" s="42"/>
      <c r="F39" s="24">
        <v>11865901</v>
      </c>
    </row>
    <row r="40" spans="1:6" ht="24" customHeight="1">
      <c r="A40" s="19" t="s">
        <v>34</v>
      </c>
      <c r="B40" s="21"/>
      <c r="D40" s="31">
        <f>SUM(D36:D39)</f>
        <v>380767844</v>
      </c>
      <c r="E40" s="42"/>
      <c r="F40" s="31">
        <f>SUM(F36:F39)</f>
        <v>344364458</v>
      </c>
    </row>
    <row r="41" spans="1:6" ht="24" customHeight="1">
      <c r="A41" s="19" t="s">
        <v>35</v>
      </c>
      <c r="B41" s="21"/>
      <c r="D41" s="43"/>
      <c r="E41" s="42"/>
      <c r="F41" s="42"/>
    </row>
    <row r="42" spans="1:5" ht="24" customHeight="1">
      <c r="A42" s="12" t="s">
        <v>36</v>
      </c>
      <c r="B42" s="21"/>
      <c r="D42" s="43"/>
      <c r="E42" s="42"/>
    </row>
    <row r="43" spans="1:6" ht="24" customHeight="1">
      <c r="A43" s="12" t="s">
        <v>37</v>
      </c>
      <c r="B43" s="21"/>
      <c r="D43" s="44">
        <v>1137666</v>
      </c>
      <c r="E43" s="42"/>
      <c r="F43" s="29">
        <v>1397595</v>
      </c>
    </row>
    <row r="44" spans="1:6" ht="24" customHeight="1">
      <c r="A44" s="12" t="s">
        <v>38</v>
      </c>
      <c r="B44" s="21">
        <v>7</v>
      </c>
      <c r="D44" s="30">
        <v>24891579</v>
      </c>
      <c r="E44" s="42"/>
      <c r="F44" s="30">
        <v>23354340</v>
      </c>
    </row>
    <row r="45" spans="1:6" ht="24" customHeight="1">
      <c r="A45" s="19" t="s">
        <v>39</v>
      </c>
      <c r="B45" s="21"/>
      <c r="D45" s="43">
        <f>SUM(D43:D44)</f>
        <v>26029245</v>
      </c>
      <c r="E45" s="42"/>
      <c r="F45" s="43">
        <f>SUM(F43:F44)</f>
        <v>24751935</v>
      </c>
    </row>
    <row r="46" spans="1:6" ht="24" customHeight="1">
      <c r="A46" s="19" t="s">
        <v>40</v>
      </c>
      <c r="D46" s="31">
        <f>SUM(D40,D45)</f>
        <v>406797089</v>
      </c>
      <c r="E46" s="42"/>
      <c r="F46" s="31">
        <f>SUM(F40,F45)</f>
        <v>369116393</v>
      </c>
    </row>
    <row r="47" spans="1:6" ht="24" customHeight="1">
      <c r="A47" s="19"/>
      <c r="D47" s="42"/>
      <c r="E47" s="42"/>
      <c r="F47" s="42"/>
    </row>
    <row r="48" spans="1:6" ht="24" customHeight="1">
      <c r="A48" s="12" t="s">
        <v>26</v>
      </c>
      <c r="D48" s="42"/>
      <c r="E48" s="42"/>
      <c r="F48" s="42"/>
    </row>
    <row r="49" spans="1:8" s="5" customFormat="1" ht="24" customHeight="1">
      <c r="A49" s="1" t="s">
        <v>0</v>
      </c>
      <c r="B49" s="2"/>
      <c r="C49" s="3"/>
      <c r="D49" s="3"/>
      <c r="E49" s="4"/>
      <c r="F49" s="3"/>
      <c r="H49" s="9"/>
    </row>
    <row r="50" spans="1:8" s="5" customFormat="1" ht="24" customHeight="1">
      <c r="A50" s="37" t="s">
        <v>27</v>
      </c>
      <c r="B50" s="2"/>
      <c r="C50" s="3"/>
      <c r="D50" s="7"/>
      <c r="E50" s="4"/>
      <c r="F50" s="7"/>
      <c r="H50" s="9"/>
    </row>
    <row r="51" spans="1:8" s="5" customFormat="1" ht="24" customHeight="1">
      <c r="A51" s="1" t="s">
        <v>2</v>
      </c>
      <c r="B51" s="2"/>
      <c r="C51" s="3"/>
      <c r="D51" s="7"/>
      <c r="E51" s="4"/>
      <c r="F51" s="7"/>
      <c r="H51" s="9"/>
    </row>
    <row r="52" spans="1:6" ht="24" customHeight="1">
      <c r="A52" s="2"/>
      <c r="B52" s="2"/>
      <c r="C52" s="3"/>
      <c r="D52" s="3"/>
      <c r="E52" s="4"/>
      <c r="F52" s="8" t="s">
        <v>3</v>
      </c>
    </row>
    <row r="53" spans="1:6" ht="24" customHeight="1">
      <c r="A53" s="2"/>
      <c r="B53" s="2"/>
      <c r="C53" s="3"/>
      <c r="D53" s="10" t="s">
        <v>4</v>
      </c>
      <c r="E53" s="11"/>
      <c r="F53" s="10" t="s">
        <v>4</v>
      </c>
    </row>
    <row r="54" spans="2:6" ht="24" customHeight="1">
      <c r="B54" s="13"/>
      <c r="C54" s="14"/>
      <c r="D54" s="15" t="s">
        <v>6</v>
      </c>
      <c r="E54" s="16"/>
      <c r="F54" s="15" t="s">
        <v>7</v>
      </c>
    </row>
    <row r="55" spans="2:6" ht="24" customHeight="1">
      <c r="B55" s="13"/>
      <c r="C55" s="14"/>
      <c r="D55" s="17" t="s">
        <v>8</v>
      </c>
      <c r="E55" s="18"/>
      <c r="F55" s="17" t="s">
        <v>9</v>
      </c>
    </row>
    <row r="56" spans="2:6" ht="24" customHeight="1">
      <c r="B56" s="13"/>
      <c r="C56" s="14"/>
      <c r="D56" s="17" t="s">
        <v>10</v>
      </c>
      <c r="E56" s="18"/>
      <c r="F56" s="17"/>
    </row>
    <row r="57" spans="1:6" ht="24" customHeight="1">
      <c r="A57" s="19" t="s">
        <v>41</v>
      </c>
      <c r="D57" s="45"/>
      <c r="E57" s="46"/>
      <c r="F57" s="45"/>
    </row>
    <row r="58" spans="1:6" ht="24" customHeight="1">
      <c r="A58" s="12" t="s">
        <v>42</v>
      </c>
      <c r="D58" s="45"/>
      <c r="E58" s="46"/>
      <c r="F58" s="45"/>
    </row>
    <row r="59" spans="1:6" ht="24" customHeight="1">
      <c r="A59" s="33" t="s">
        <v>43</v>
      </c>
      <c r="B59" s="21"/>
      <c r="D59" s="45"/>
      <c r="E59" s="46"/>
      <c r="F59" s="45"/>
    </row>
    <row r="60" spans="1:6" ht="24" customHeight="1" thickBot="1">
      <c r="A60" s="33" t="s">
        <v>44</v>
      </c>
      <c r="B60" s="21"/>
      <c r="D60" s="47">
        <v>121500000</v>
      </c>
      <c r="E60" s="23"/>
      <c r="F60" s="47">
        <v>121500000</v>
      </c>
    </row>
    <row r="61" spans="1:6" ht="24" customHeight="1" thickTop="1">
      <c r="A61" s="33" t="s">
        <v>45</v>
      </c>
      <c r="B61" s="21"/>
      <c r="D61" s="32"/>
      <c r="E61" s="23"/>
      <c r="F61" s="32"/>
    </row>
    <row r="62" spans="1:6" ht="24" customHeight="1">
      <c r="A62" s="33" t="s">
        <v>44</v>
      </c>
      <c r="D62" s="29">
        <v>121500000</v>
      </c>
      <c r="E62" s="23"/>
      <c r="F62" s="29">
        <f>'[1]CE'!C14</f>
        <v>121500000</v>
      </c>
    </row>
    <row r="63" spans="1:6" ht="24" customHeight="1">
      <c r="A63" s="12" t="s">
        <v>46</v>
      </c>
      <c r="D63" s="24">
        <v>233350000</v>
      </c>
      <c r="E63" s="23"/>
      <c r="F63" s="24">
        <f>'[1]CE'!E14</f>
        <v>233350000</v>
      </c>
    </row>
    <row r="64" spans="1:6" ht="24" customHeight="1">
      <c r="A64" s="33" t="s">
        <v>47</v>
      </c>
      <c r="B64" s="21"/>
      <c r="D64" s="39"/>
      <c r="E64" s="23"/>
      <c r="F64" s="39"/>
    </row>
    <row r="65" spans="1:6" ht="24" customHeight="1">
      <c r="A65" s="33" t="s">
        <v>48</v>
      </c>
      <c r="B65" s="21"/>
      <c r="D65" s="24">
        <v>12150000</v>
      </c>
      <c r="E65" s="23"/>
      <c r="F65" s="24">
        <f>'[1]CE'!G14</f>
        <v>12150000</v>
      </c>
    </row>
    <row r="66" spans="1:6" ht="24" customHeight="1">
      <c r="A66" s="34" t="s">
        <v>49</v>
      </c>
      <c r="B66" s="48"/>
      <c r="D66" s="49">
        <f>SUM('[2]CE'!I18)</f>
        <v>190417730</v>
      </c>
      <c r="E66" s="23"/>
      <c r="F66" s="30">
        <f>'[1]CE'!I14</f>
        <v>242570048</v>
      </c>
    </row>
    <row r="67" spans="1:6" ht="24" customHeight="1">
      <c r="A67" s="37" t="s">
        <v>50</v>
      </c>
      <c r="D67" s="49">
        <f>SUM(D62:D66)</f>
        <v>557417730</v>
      </c>
      <c r="E67" s="23"/>
      <c r="F67" s="30">
        <f>SUM(F62:F66)</f>
        <v>609570048</v>
      </c>
    </row>
    <row r="68" spans="1:6" ht="24" customHeight="1" thickBot="1">
      <c r="A68" s="19" t="s">
        <v>51</v>
      </c>
      <c r="D68" s="50">
        <f>SUM(D67,D46)</f>
        <v>964214819</v>
      </c>
      <c r="E68" s="23"/>
      <c r="F68" s="36">
        <f>SUM(F67,F46)</f>
        <v>978686441</v>
      </c>
    </row>
    <row r="69" spans="2:6" ht="24" customHeight="1" thickTop="1">
      <c r="B69" s="51"/>
      <c r="D69" s="32">
        <f>D68-D23</f>
        <v>0</v>
      </c>
      <c r="E69" s="52"/>
      <c r="F69" s="32"/>
    </row>
    <row r="70" spans="1:2" ht="24" customHeight="1">
      <c r="A70" s="12" t="s">
        <v>26</v>
      </c>
      <c r="B70" s="51"/>
    </row>
    <row r="71" ht="24" customHeight="1">
      <c r="B71" s="51"/>
    </row>
    <row r="72" spans="1:2" ht="24" customHeight="1">
      <c r="A72" s="53"/>
      <c r="B72" s="51"/>
    </row>
    <row r="73" spans="1:2" ht="24" customHeight="1">
      <c r="A73" s="54"/>
      <c r="B73" s="51"/>
    </row>
    <row r="74" ht="24" customHeight="1">
      <c r="B74" s="12" t="s">
        <v>52</v>
      </c>
    </row>
    <row r="75" spans="1:2" ht="24" customHeight="1">
      <c r="A75" s="53"/>
      <c r="B75" s="51"/>
    </row>
  </sheetData>
  <sheetProtection/>
  <printOptions horizontalCentered="1"/>
  <pageMargins left="0.9055118110236221" right="0.31496062992125984" top="0.7874015748031497" bottom="0.1968503937007874" header="0.31496062992125984" footer="0.31496062992125984"/>
  <pageSetup horizontalDpi="600" verticalDpi="600" orientation="portrait" paperSize="9" scale="95" r:id="rId1"/>
  <rowBreaks count="2" manualBreakCount="2">
    <brk id="25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showGridLines="0" view="pageBreakPreview" zoomScale="60" zoomScalePageLayoutView="0" workbookViewId="0" topLeftCell="A120">
      <selection activeCell="Q138" sqref="Q137:Q138"/>
    </sheetView>
  </sheetViews>
  <sheetFormatPr defaultColWidth="10.7109375" defaultRowHeight="24" customHeight="1"/>
  <cols>
    <col min="1" max="1" width="48.00390625" style="12" customWidth="1"/>
    <col min="2" max="2" width="13.140625" style="12" customWidth="1"/>
    <col min="3" max="3" width="1.57421875" style="9" customWidth="1"/>
    <col min="4" max="4" width="17.00390625" style="9" customWidth="1"/>
    <col min="5" max="5" width="1.28515625" style="9" customWidth="1"/>
    <col min="6" max="6" width="16.28125" style="9" customWidth="1"/>
    <col min="7" max="7" width="17.8515625" style="9" customWidth="1"/>
    <col min="8" max="8" width="14.140625" style="9" customWidth="1"/>
    <col min="9" max="16384" width="10.7109375" style="9" customWidth="1"/>
  </cols>
  <sheetData>
    <row r="1" spans="4:6" s="55" customFormat="1" ht="24" customHeight="1">
      <c r="D1" s="56"/>
      <c r="E1" s="57"/>
      <c r="F1" s="8" t="s">
        <v>53</v>
      </c>
    </row>
    <row r="2" spans="1:6" s="5" customFormat="1" ht="24" customHeight="1">
      <c r="A2" s="1" t="s">
        <v>0</v>
      </c>
      <c r="B2" s="2"/>
      <c r="C2" s="3"/>
      <c r="D2" s="3"/>
      <c r="E2" s="3"/>
      <c r="F2" s="3"/>
    </row>
    <row r="3" spans="1:6" s="5" customFormat="1" ht="24" customHeight="1">
      <c r="A3" s="37" t="s">
        <v>54</v>
      </c>
      <c r="B3" s="2"/>
      <c r="C3" s="3"/>
      <c r="D3" s="3"/>
      <c r="E3" s="3"/>
      <c r="F3" s="3"/>
    </row>
    <row r="4" spans="1:6" s="5" customFormat="1" ht="24" customHeight="1">
      <c r="A4" s="1" t="s">
        <v>55</v>
      </c>
      <c r="B4" s="2"/>
      <c r="C4" s="3"/>
      <c r="D4" s="3"/>
      <c r="E4" s="3"/>
      <c r="F4" s="3"/>
    </row>
    <row r="5" spans="2:6" s="5" customFormat="1" ht="24" customHeight="1">
      <c r="B5" s="2"/>
      <c r="C5" s="3"/>
      <c r="D5" s="7"/>
      <c r="E5" s="3"/>
      <c r="F5" s="8" t="s">
        <v>3</v>
      </c>
    </row>
    <row r="6" spans="2:6" ht="24" customHeight="1">
      <c r="B6" s="13" t="s">
        <v>5</v>
      </c>
      <c r="C6" s="14"/>
      <c r="D6" s="58">
        <v>2561</v>
      </c>
      <c r="E6" s="59"/>
      <c r="F6" s="58">
        <v>2560</v>
      </c>
    </row>
    <row r="7" spans="1:6" ht="24" customHeight="1">
      <c r="A7" s="19" t="s">
        <v>56</v>
      </c>
      <c r="B7" s="13"/>
      <c r="C7" s="14"/>
      <c r="D7" s="58"/>
      <c r="E7" s="59"/>
      <c r="F7" s="60"/>
    </row>
    <row r="8" ht="24" customHeight="1">
      <c r="A8" s="19" t="s">
        <v>57</v>
      </c>
    </row>
    <row r="9" spans="1:8" ht="24" customHeight="1">
      <c r="A9" s="33" t="s">
        <v>58</v>
      </c>
      <c r="B9" s="21"/>
      <c r="D9" s="61">
        <v>319893675</v>
      </c>
      <c r="E9" s="61"/>
      <c r="F9" s="61">
        <v>264293261</v>
      </c>
      <c r="G9" s="42"/>
      <c r="H9" s="20"/>
    </row>
    <row r="10" spans="1:8" ht="24" customHeight="1">
      <c r="A10" s="33" t="s">
        <v>59</v>
      </c>
      <c r="B10" s="21"/>
      <c r="D10" s="61">
        <v>109560</v>
      </c>
      <c r="E10" s="61"/>
      <c r="F10" s="61">
        <v>0</v>
      </c>
      <c r="G10" s="42"/>
      <c r="H10" s="20"/>
    </row>
    <row r="11" spans="1:8" ht="24" customHeight="1">
      <c r="A11" s="33" t="s">
        <v>60</v>
      </c>
      <c r="B11" s="21"/>
      <c r="D11" s="61"/>
      <c r="E11" s="61"/>
      <c r="F11" s="61"/>
      <c r="G11" s="42"/>
      <c r="H11" s="20"/>
    </row>
    <row r="12" spans="1:8" ht="24" customHeight="1">
      <c r="A12" s="33" t="s">
        <v>61</v>
      </c>
      <c r="B12" s="21"/>
      <c r="D12" s="61">
        <v>2921778</v>
      </c>
      <c r="E12" s="61"/>
      <c r="F12" s="61">
        <v>3906519</v>
      </c>
      <c r="G12" s="42"/>
      <c r="H12" s="20"/>
    </row>
    <row r="13" spans="1:8" ht="24" customHeight="1">
      <c r="A13" s="33" t="s">
        <v>62</v>
      </c>
      <c r="B13" s="21"/>
      <c r="D13" s="61">
        <v>3244607</v>
      </c>
      <c r="E13" s="61"/>
      <c r="F13" s="61">
        <v>0</v>
      </c>
      <c r="G13" s="42"/>
      <c r="H13" s="20"/>
    </row>
    <row r="14" spans="1:8" ht="24" customHeight="1">
      <c r="A14" s="33" t="s">
        <v>63</v>
      </c>
      <c r="B14" s="21"/>
      <c r="D14" s="61">
        <v>1011739</v>
      </c>
      <c r="E14" s="61"/>
      <c r="F14" s="61">
        <v>835954</v>
      </c>
      <c r="G14" s="42"/>
      <c r="H14" s="20"/>
    </row>
    <row r="15" spans="1:8" ht="24" customHeight="1">
      <c r="A15" s="19" t="s">
        <v>64</v>
      </c>
      <c r="D15" s="62">
        <f>SUM(D9:D14)</f>
        <v>327181359</v>
      </c>
      <c r="E15" s="61"/>
      <c r="F15" s="62">
        <f>SUM(F9:F14)</f>
        <v>269035734</v>
      </c>
      <c r="G15" s="42"/>
      <c r="H15" s="20"/>
    </row>
    <row r="16" spans="1:8" ht="24" customHeight="1">
      <c r="A16" s="19" t="s">
        <v>65</v>
      </c>
      <c r="D16" s="61"/>
      <c r="E16" s="61"/>
      <c r="F16" s="61"/>
      <c r="G16" s="42"/>
      <c r="H16" s="20"/>
    </row>
    <row r="17" spans="1:8" ht="24" customHeight="1">
      <c r="A17" s="33" t="s">
        <v>66</v>
      </c>
      <c r="D17" s="61">
        <v>291568825</v>
      </c>
      <c r="E17" s="61"/>
      <c r="F17" s="61">
        <v>248658367</v>
      </c>
      <c r="G17" s="42"/>
      <c r="H17" s="20"/>
    </row>
    <row r="18" spans="1:8" ht="24" customHeight="1">
      <c r="A18" s="33" t="s">
        <v>67</v>
      </c>
      <c r="B18" s="21"/>
      <c r="D18" s="61">
        <v>12022017</v>
      </c>
      <c r="E18" s="61"/>
      <c r="F18" s="61">
        <v>10366226</v>
      </c>
      <c r="G18" s="42"/>
      <c r="H18" s="20"/>
    </row>
    <row r="19" spans="1:8" ht="24" customHeight="1">
      <c r="A19" s="33" t="s">
        <v>68</v>
      </c>
      <c r="B19" s="21"/>
      <c r="D19" s="61">
        <v>19004941</v>
      </c>
      <c r="E19" s="61"/>
      <c r="F19" s="61">
        <v>22915697</v>
      </c>
      <c r="G19" s="42"/>
      <c r="H19" s="20"/>
    </row>
    <row r="20" spans="1:8" ht="24" customHeight="1">
      <c r="A20" s="19" t="s">
        <v>69</v>
      </c>
      <c r="D20" s="62">
        <f>SUM(D17:D19)</f>
        <v>322595783</v>
      </c>
      <c r="E20" s="61"/>
      <c r="F20" s="62">
        <f>SUM(F17:F19)</f>
        <v>281940290</v>
      </c>
      <c r="G20" s="42"/>
      <c r="H20" s="20"/>
    </row>
    <row r="21" spans="1:8" ht="24" customHeight="1">
      <c r="A21" s="37" t="s">
        <v>70</v>
      </c>
      <c r="D21" s="61">
        <f>D15-D20</f>
        <v>4585576</v>
      </c>
      <c r="E21" s="61"/>
      <c r="F21" s="61">
        <f>F15-F20</f>
        <v>-12904556</v>
      </c>
      <c r="G21" s="42"/>
      <c r="H21" s="20"/>
    </row>
    <row r="22" spans="1:8" ht="24" customHeight="1">
      <c r="A22" s="33" t="s">
        <v>71</v>
      </c>
      <c r="D22" s="63">
        <v>-18262</v>
      </c>
      <c r="E22" s="61"/>
      <c r="F22" s="63">
        <v>-36213</v>
      </c>
      <c r="G22" s="42"/>
      <c r="H22" s="20"/>
    </row>
    <row r="23" spans="1:8" ht="24" customHeight="1">
      <c r="A23" s="37" t="s">
        <v>72</v>
      </c>
      <c r="D23" s="61">
        <f>SUM(D21:D22)</f>
        <v>4567314</v>
      </c>
      <c r="E23" s="61"/>
      <c r="F23" s="61">
        <f>SUM(F21:F22)</f>
        <v>-12940769</v>
      </c>
      <c r="G23" s="42"/>
      <c r="H23" s="20"/>
    </row>
    <row r="24" spans="1:8" ht="24" customHeight="1">
      <c r="A24" s="33" t="s">
        <v>73</v>
      </c>
      <c r="B24" s="21">
        <v>8</v>
      </c>
      <c r="D24" s="61">
        <v>-931752</v>
      </c>
      <c r="E24" s="42"/>
      <c r="F24" s="63">
        <v>2546094</v>
      </c>
      <c r="G24" s="42"/>
      <c r="H24" s="20"/>
    </row>
    <row r="25" spans="1:8" ht="24" customHeight="1">
      <c r="A25" s="19" t="s">
        <v>74</v>
      </c>
      <c r="D25" s="64">
        <f>SUM(D23:D24)</f>
        <v>3635562</v>
      </c>
      <c r="E25" s="42"/>
      <c r="F25" s="64">
        <f>SUM(F23:F24)</f>
        <v>-10394675</v>
      </c>
      <c r="G25" s="42"/>
      <c r="H25" s="20"/>
    </row>
    <row r="26" spans="1:8" ht="24" customHeight="1">
      <c r="A26" s="19" t="s">
        <v>75</v>
      </c>
      <c r="D26" s="63">
        <v>0</v>
      </c>
      <c r="E26" s="42"/>
      <c r="F26" s="63">
        <v>0</v>
      </c>
      <c r="G26" s="42"/>
      <c r="H26" s="20"/>
    </row>
    <row r="27" spans="1:8" ht="24" customHeight="1" thickBot="1">
      <c r="A27" s="19" t="s">
        <v>76</v>
      </c>
      <c r="D27" s="65">
        <f>SUM(D25:D26)</f>
        <v>3635562</v>
      </c>
      <c r="E27" s="42"/>
      <c r="F27" s="65">
        <f>SUM(F25:F26)</f>
        <v>-10394675</v>
      </c>
      <c r="G27" s="42"/>
      <c r="H27" s="20"/>
    </row>
    <row r="28" spans="4:8" ht="24" customHeight="1" thickTop="1">
      <c r="D28" s="42"/>
      <c r="E28" s="42"/>
      <c r="F28" s="42"/>
      <c r="G28" s="20"/>
      <c r="H28" s="20"/>
    </row>
    <row r="29" spans="1:8" ht="24" customHeight="1">
      <c r="A29" s="19" t="s">
        <v>77</v>
      </c>
      <c r="B29" s="21">
        <v>9</v>
      </c>
      <c r="G29" s="20"/>
      <c r="H29" s="20"/>
    </row>
    <row r="30" spans="1:8" ht="24" customHeight="1" thickBot="1">
      <c r="A30" s="12" t="s">
        <v>78</v>
      </c>
      <c r="D30" s="66">
        <f>D27/121500000</f>
        <v>0.02992232098765432</v>
      </c>
      <c r="E30" s="67"/>
      <c r="F30" s="66">
        <f>F27/121500000</f>
        <v>-0.08555288065843622</v>
      </c>
      <c r="G30" s="67"/>
      <c r="H30" s="68"/>
    </row>
    <row r="31" spans="4:6" ht="24" customHeight="1" thickTop="1">
      <c r="D31" s="11"/>
      <c r="E31" s="11"/>
      <c r="F31" s="11"/>
    </row>
    <row r="32" spans="1:6" ht="24" customHeight="1">
      <c r="A32" s="12" t="s">
        <v>26</v>
      </c>
      <c r="B32" s="51"/>
      <c r="D32" s="46"/>
      <c r="E32" s="45"/>
      <c r="F32" s="46"/>
    </row>
    <row r="33" spans="2:6" ht="24" customHeight="1">
      <c r="B33" s="51"/>
      <c r="D33" s="46"/>
      <c r="E33" s="45"/>
      <c r="F33" s="46"/>
    </row>
    <row r="34" spans="4:6" s="55" customFormat="1" ht="24" customHeight="1">
      <c r="D34" s="56"/>
      <c r="E34" s="57"/>
      <c r="F34" s="8" t="s">
        <v>53</v>
      </c>
    </row>
    <row r="35" spans="1:6" s="5" customFormat="1" ht="24" customHeight="1">
      <c r="A35" s="1" t="s">
        <v>0</v>
      </c>
      <c r="B35" s="2"/>
      <c r="C35" s="3"/>
      <c r="D35" s="3"/>
      <c r="E35" s="3"/>
      <c r="F35" s="3"/>
    </row>
    <row r="36" spans="1:6" s="5" customFormat="1" ht="24" customHeight="1">
      <c r="A36" s="37" t="s">
        <v>54</v>
      </c>
      <c r="B36" s="2"/>
      <c r="C36" s="3"/>
      <c r="D36" s="3"/>
      <c r="E36" s="3"/>
      <c r="F36" s="3"/>
    </row>
    <row r="37" spans="1:6" s="5" customFormat="1" ht="24" customHeight="1">
      <c r="A37" s="1" t="s">
        <v>79</v>
      </c>
      <c r="B37" s="2"/>
      <c r="C37" s="3"/>
      <c r="D37" s="3"/>
      <c r="E37" s="3"/>
      <c r="F37" s="3"/>
    </row>
    <row r="38" spans="2:6" s="5" customFormat="1" ht="24" customHeight="1">
      <c r="B38" s="2"/>
      <c r="C38" s="3"/>
      <c r="D38" s="7"/>
      <c r="E38" s="3"/>
      <c r="F38" s="8" t="s">
        <v>3</v>
      </c>
    </row>
    <row r="39" spans="2:6" ht="24" customHeight="1">
      <c r="B39" s="13" t="s">
        <v>5</v>
      </c>
      <c r="C39" s="14"/>
      <c r="D39" s="58">
        <v>2561</v>
      </c>
      <c r="E39" s="59"/>
      <c r="F39" s="58">
        <v>2560</v>
      </c>
    </row>
    <row r="40" spans="1:6" ht="24" customHeight="1">
      <c r="A40" s="19" t="s">
        <v>56</v>
      </c>
      <c r="B40" s="13"/>
      <c r="C40" s="14"/>
      <c r="D40" s="58"/>
      <c r="E40" s="59"/>
      <c r="F40" s="60"/>
    </row>
    <row r="41" ht="24" customHeight="1">
      <c r="A41" s="19" t="s">
        <v>57</v>
      </c>
    </row>
    <row r="42" spans="1:6" ht="24" customHeight="1">
      <c r="A42" s="33" t="s">
        <v>58</v>
      </c>
      <c r="B42" s="21"/>
      <c r="D42" s="61">
        <v>617436953</v>
      </c>
      <c r="E42" s="61"/>
      <c r="F42" s="61">
        <v>541432823</v>
      </c>
    </row>
    <row r="43" spans="1:6" ht="24" customHeight="1">
      <c r="A43" s="33" t="s">
        <v>59</v>
      </c>
      <c r="B43" s="21"/>
      <c r="D43" s="61">
        <v>519375</v>
      </c>
      <c r="E43" s="61"/>
      <c r="F43" s="61">
        <v>310010</v>
      </c>
    </row>
    <row r="44" spans="1:6" ht="24" customHeight="1">
      <c r="A44" s="33" t="s">
        <v>60</v>
      </c>
      <c r="B44" s="21"/>
      <c r="D44" s="61"/>
      <c r="E44" s="61"/>
      <c r="F44" s="61"/>
    </row>
    <row r="45" spans="1:6" ht="24" customHeight="1">
      <c r="A45" s="33" t="s">
        <v>61</v>
      </c>
      <c r="B45" s="21"/>
      <c r="D45" s="61">
        <v>7059309</v>
      </c>
      <c r="E45" s="61"/>
      <c r="F45" s="61">
        <v>7942055</v>
      </c>
    </row>
    <row r="46" spans="1:6" ht="24" customHeight="1">
      <c r="A46" s="33" t="s">
        <v>62</v>
      </c>
      <c r="B46" s="69"/>
      <c r="D46" s="61">
        <v>1033146</v>
      </c>
      <c r="E46" s="61"/>
      <c r="F46" s="61">
        <v>787610</v>
      </c>
    </row>
    <row r="47" spans="1:6" ht="24" customHeight="1">
      <c r="A47" s="33" t="s">
        <v>63</v>
      </c>
      <c r="B47" s="21"/>
      <c r="D47" s="61">
        <v>1912709</v>
      </c>
      <c r="E47" s="61"/>
      <c r="F47" s="61">
        <v>2206208</v>
      </c>
    </row>
    <row r="48" spans="1:6" ht="24" customHeight="1">
      <c r="A48" s="19" t="s">
        <v>64</v>
      </c>
      <c r="D48" s="62">
        <f>SUM(D42:D47)</f>
        <v>627961492</v>
      </c>
      <c r="E48" s="61"/>
      <c r="F48" s="62">
        <f>SUM(F42:F47)</f>
        <v>552678706</v>
      </c>
    </row>
    <row r="49" spans="1:6" ht="24" customHeight="1">
      <c r="A49" s="19" t="s">
        <v>65</v>
      </c>
      <c r="D49" s="61"/>
      <c r="E49" s="61"/>
      <c r="F49" s="61"/>
    </row>
    <row r="50" spans="1:6" ht="24" customHeight="1">
      <c r="A50" s="33" t="s">
        <v>66</v>
      </c>
      <c r="D50" s="61">
        <v>584369248</v>
      </c>
      <c r="E50" s="61"/>
      <c r="F50" s="61">
        <v>501087550</v>
      </c>
    </row>
    <row r="51" spans="1:6" ht="24" customHeight="1">
      <c r="A51" s="33" t="s">
        <v>67</v>
      </c>
      <c r="B51" s="21"/>
      <c r="D51" s="61">
        <v>23945683</v>
      </c>
      <c r="E51" s="61"/>
      <c r="F51" s="61">
        <v>21714824</v>
      </c>
    </row>
    <row r="52" spans="1:6" ht="24" customHeight="1">
      <c r="A52" s="33" t="s">
        <v>68</v>
      </c>
      <c r="B52" s="21"/>
      <c r="D52" s="61">
        <v>39666415</v>
      </c>
      <c r="E52" s="61"/>
      <c r="F52" s="61">
        <v>39807543</v>
      </c>
    </row>
    <row r="53" spans="1:6" ht="24" customHeight="1">
      <c r="A53" s="19" t="s">
        <v>69</v>
      </c>
      <c r="D53" s="62">
        <f>SUM(D50:D52)</f>
        <v>647981346</v>
      </c>
      <c r="E53" s="61"/>
      <c r="F53" s="62">
        <f>SUM(F50:F52)</f>
        <v>562609917</v>
      </c>
    </row>
    <row r="54" spans="1:6" ht="24" customHeight="1">
      <c r="A54" s="37" t="s">
        <v>80</v>
      </c>
      <c r="D54" s="61">
        <f>SUM(D48-D53)</f>
        <v>-20019854</v>
      </c>
      <c r="E54" s="61"/>
      <c r="F54" s="61">
        <f>SUM(F48-F53)</f>
        <v>-9931211</v>
      </c>
    </row>
    <row r="55" spans="1:6" ht="24" customHeight="1">
      <c r="A55" s="33" t="s">
        <v>71</v>
      </c>
      <c r="D55" s="63">
        <v>-39845</v>
      </c>
      <c r="E55" s="61"/>
      <c r="F55" s="63">
        <v>-77730</v>
      </c>
    </row>
    <row r="56" spans="1:6" ht="24" customHeight="1">
      <c r="A56" s="37" t="s">
        <v>81</v>
      </c>
      <c r="D56" s="61">
        <f>SUM(D54:D55)</f>
        <v>-20059699</v>
      </c>
      <c r="E56" s="61"/>
      <c r="F56" s="61">
        <f>SUM(F54:F55)</f>
        <v>-10008941</v>
      </c>
    </row>
    <row r="57" spans="1:6" ht="24" customHeight="1">
      <c r="A57" s="33" t="s">
        <v>82</v>
      </c>
      <c r="B57" s="21">
        <v>8</v>
      </c>
      <c r="D57" s="63">
        <v>4357381</v>
      </c>
      <c r="E57" s="42"/>
      <c r="F57" s="63">
        <v>1942350</v>
      </c>
    </row>
    <row r="58" spans="1:6" ht="24" customHeight="1">
      <c r="A58" s="19" t="s">
        <v>83</v>
      </c>
      <c r="D58" s="64">
        <f>SUM(D56:D57)</f>
        <v>-15702318</v>
      </c>
      <c r="E58" s="42"/>
      <c r="F58" s="64">
        <f>SUM(F56:F57)</f>
        <v>-8066591</v>
      </c>
    </row>
    <row r="59" spans="1:6" ht="24" customHeight="1">
      <c r="A59" s="19" t="s">
        <v>75</v>
      </c>
      <c r="D59" s="63">
        <v>0</v>
      </c>
      <c r="E59" s="42"/>
      <c r="F59" s="63">
        <v>0</v>
      </c>
    </row>
    <row r="60" spans="1:6" ht="24" customHeight="1" thickBot="1">
      <c r="A60" s="19" t="s">
        <v>76</v>
      </c>
      <c r="D60" s="65">
        <f>SUM(D58:D59)</f>
        <v>-15702318</v>
      </c>
      <c r="E60" s="42"/>
      <c r="F60" s="65">
        <f>SUM(F58:F59)</f>
        <v>-8066591</v>
      </c>
    </row>
    <row r="61" spans="4:6" ht="24" customHeight="1" thickTop="1">
      <c r="D61" s="42"/>
      <c r="E61" s="42"/>
      <c r="F61" s="42"/>
    </row>
    <row r="62" spans="1:2" ht="24" customHeight="1">
      <c r="A62" s="19" t="s">
        <v>77</v>
      </c>
      <c r="B62" s="21">
        <v>9</v>
      </c>
    </row>
    <row r="63" spans="1:6" ht="24" customHeight="1" thickBot="1">
      <c r="A63" s="12" t="s">
        <v>84</v>
      </c>
      <c r="D63" s="66">
        <f>D60/121500000</f>
        <v>-0.12923718518518518</v>
      </c>
      <c r="E63" s="67"/>
      <c r="F63" s="66">
        <f>F60/121500000</f>
        <v>-0.06639169547325102</v>
      </c>
    </row>
    <row r="64" spans="4:6" ht="24" customHeight="1" thickTop="1">
      <c r="D64" s="11"/>
      <c r="E64" s="11"/>
      <c r="F64" s="11"/>
    </row>
    <row r="65" spans="1:6" ht="24" customHeight="1">
      <c r="A65" s="12" t="s">
        <v>26</v>
      </c>
      <c r="B65" s="51"/>
      <c r="D65" s="46"/>
      <c r="E65" s="45"/>
      <c r="F65" s="46"/>
    </row>
    <row r="66" spans="2:6" ht="24" customHeight="1">
      <c r="B66" s="51"/>
      <c r="D66" s="46"/>
      <c r="E66" s="45"/>
      <c r="F66" s="46"/>
    </row>
    <row r="67" spans="2:6" s="5" customFormat="1" ht="24" customHeight="1">
      <c r="B67" s="2"/>
      <c r="C67" s="3"/>
      <c r="D67" s="3"/>
      <c r="E67" s="3"/>
      <c r="F67" s="8" t="s">
        <v>53</v>
      </c>
    </row>
    <row r="68" spans="1:6" s="5" customFormat="1" ht="24" customHeight="1">
      <c r="A68" s="1" t="s">
        <v>0</v>
      </c>
      <c r="B68" s="2"/>
      <c r="C68" s="3"/>
      <c r="D68" s="3"/>
      <c r="E68" s="3"/>
      <c r="F68" s="3"/>
    </row>
    <row r="69" spans="1:6" s="5" customFormat="1" ht="24" customHeight="1">
      <c r="A69" s="37" t="s">
        <v>85</v>
      </c>
      <c r="B69" s="2"/>
      <c r="C69" s="3"/>
      <c r="D69" s="3"/>
      <c r="E69" s="3"/>
      <c r="F69" s="3"/>
    </row>
    <row r="70" spans="1:6" s="5" customFormat="1" ht="24" customHeight="1">
      <c r="A70" s="1" t="s">
        <v>79</v>
      </c>
      <c r="B70" s="2"/>
      <c r="C70" s="3"/>
      <c r="D70" s="3"/>
      <c r="E70" s="3"/>
      <c r="F70" s="3"/>
    </row>
    <row r="71" spans="2:6" s="5" customFormat="1" ht="24" customHeight="1">
      <c r="B71" s="2"/>
      <c r="C71" s="3"/>
      <c r="D71" s="7"/>
      <c r="E71" s="3"/>
      <c r="F71" s="8" t="s">
        <v>3</v>
      </c>
    </row>
    <row r="72" spans="2:6" ht="24" customHeight="1">
      <c r="B72" s="13"/>
      <c r="C72" s="14"/>
      <c r="D72" s="58">
        <v>2561</v>
      </c>
      <c r="E72" s="59"/>
      <c r="F72" s="58">
        <v>2560</v>
      </c>
    </row>
    <row r="73" spans="1:6" ht="24" customHeight="1">
      <c r="A73" s="19" t="s">
        <v>86</v>
      </c>
      <c r="B73" s="70"/>
      <c r="D73" s="10"/>
      <c r="E73" s="10"/>
      <c r="F73" s="10"/>
    </row>
    <row r="74" spans="1:6" ht="24" customHeight="1">
      <c r="A74" s="12" t="s">
        <v>87</v>
      </c>
      <c r="B74" s="70"/>
      <c r="D74" s="42">
        <f>SUM(D56)</f>
        <v>-20059699</v>
      </c>
      <c r="E74" s="42"/>
      <c r="F74" s="42">
        <f>SUM(F56)</f>
        <v>-10008941</v>
      </c>
    </row>
    <row r="75" spans="1:6" ht="24" customHeight="1">
      <c r="A75" s="12" t="s">
        <v>88</v>
      </c>
      <c r="B75" s="70"/>
      <c r="D75" s="61"/>
      <c r="E75" s="61"/>
      <c r="F75" s="61"/>
    </row>
    <row r="76" spans="1:6" ht="24" customHeight="1">
      <c r="A76" s="12" t="s">
        <v>89</v>
      </c>
      <c r="B76" s="70"/>
      <c r="D76" s="61"/>
      <c r="E76" s="61"/>
      <c r="F76" s="61"/>
    </row>
    <row r="77" spans="1:6" ht="24" customHeight="1">
      <c r="A77" s="33" t="s">
        <v>90</v>
      </c>
      <c r="B77" s="70"/>
      <c r="D77" s="42">
        <v>10518565</v>
      </c>
      <c r="E77" s="61"/>
      <c r="F77" s="61">
        <v>10644570</v>
      </c>
    </row>
    <row r="78" spans="1:6" ht="24" customHeight="1">
      <c r="A78" s="33" t="s">
        <v>91</v>
      </c>
      <c r="B78" s="70"/>
      <c r="D78" s="61">
        <v>-100076</v>
      </c>
      <c r="E78" s="61"/>
      <c r="F78" s="61">
        <v>-386395</v>
      </c>
    </row>
    <row r="79" spans="1:6" ht="24" customHeight="1">
      <c r="A79" s="33" t="s">
        <v>92</v>
      </c>
      <c r="B79" s="70"/>
      <c r="D79" s="61">
        <v>732532</v>
      </c>
      <c r="E79" s="61"/>
      <c r="F79" s="61">
        <v>-1780668</v>
      </c>
    </row>
    <row r="80" spans="1:6" ht="24" customHeight="1">
      <c r="A80" s="33" t="s">
        <v>93</v>
      </c>
      <c r="B80" s="70"/>
      <c r="D80" s="61">
        <v>-653</v>
      </c>
      <c r="E80" s="61"/>
      <c r="F80" s="61">
        <v>-41964</v>
      </c>
    </row>
    <row r="81" spans="1:6" ht="24" customHeight="1">
      <c r="A81" s="33" t="s">
        <v>94</v>
      </c>
      <c r="B81" s="70"/>
      <c r="D81" s="61">
        <v>0</v>
      </c>
      <c r="E81" s="61"/>
      <c r="F81" s="61">
        <v>6</v>
      </c>
    </row>
    <row r="82" spans="1:6" ht="24" customHeight="1">
      <c r="A82" s="12" t="s">
        <v>95</v>
      </c>
      <c r="B82" s="70"/>
      <c r="D82" s="61">
        <v>2113479</v>
      </c>
      <c r="E82" s="61"/>
      <c r="F82" s="61">
        <v>1909394</v>
      </c>
    </row>
    <row r="83" spans="1:6" ht="24" customHeight="1">
      <c r="A83" s="12" t="s">
        <v>96</v>
      </c>
      <c r="B83" s="70"/>
      <c r="D83" s="61">
        <v>-1682872</v>
      </c>
      <c r="E83" s="61"/>
      <c r="F83" s="61">
        <v>79357</v>
      </c>
    </row>
    <row r="84" spans="1:6" ht="24" customHeight="1">
      <c r="A84" s="12" t="s">
        <v>97</v>
      </c>
      <c r="B84" s="70"/>
      <c r="D84" s="61">
        <v>-1010168</v>
      </c>
      <c r="E84" s="61"/>
      <c r="F84" s="61">
        <v>-863380</v>
      </c>
    </row>
    <row r="85" spans="1:6" ht="24" customHeight="1">
      <c r="A85" s="12" t="s">
        <v>98</v>
      </c>
      <c r="B85" s="70"/>
      <c r="D85" s="63">
        <v>39845</v>
      </c>
      <c r="E85" s="61"/>
      <c r="F85" s="63">
        <v>77730</v>
      </c>
    </row>
    <row r="86" spans="1:6" ht="24" customHeight="1">
      <c r="A86" s="12" t="s">
        <v>99</v>
      </c>
      <c r="B86" s="70"/>
      <c r="D86" s="42"/>
      <c r="E86" s="61"/>
      <c r="F86" s="42"/>
    </row>
    <row r="87" spans="1:6" ht="24" customHeight="1">
      <c r="A87" s="12" t="s">
        <v>100</v>
      </c>
      <c r="B87" s="70"/>
      <c r="D87" s="61">
        <f>SUM(D74:D85)</f>
        <v>-9449047</v>
      </c>
      <c r="E87" s="61"/>
      <c r="F87" s="61">
        <f>SUM(F74:F85)</f>
        <v>-370291</v>
      </c>
    </row>
    <row r="88" spans="1:6" ht="24" customHeight="1">
      <c r="A88" s="12" t="s">
        <v>101</v>
      </c>
      <c r="B88" s="70"/>
      <c r="D88" s="61"/>
      <c r="E88" s="61"/>
      <c r="F88" s="61"/>
    </row>
    <row r="89" spans="1:6" ht="24" customHeight="1">
      <c r="A89" s="12" t="s">
        <v>102</v>
      </c>
      <c r="B89" s="70"/>
      <c r="D89" s="61">
        <v>-39185990</v>
      </c>
      <c r="E89" s="61"/>
      <c r="F89" s="61">
        <v>17857183</v>
      </c>
    </row>
    <row r="90" spans="1:6" ht="24" customHeight="1">
      <c r="A90" s="12" t="s">
        <v>103</v>
      </c>
      <c r="B90" s="70"/>
      <c r="D90" s="61">
        <v>-22341941</v>
      </c>
      <c r="E90" s="61"/>
      <c r="F90" s="61">
        <v>-15009241</v>
      </c>
    </row>
    <row r="91" spans="1:6" ht="24" customHeight="1">
      <c r="A91" s="33" t="s">
        <v>104</v>
      </c>
      <c r="B91" s="70"/>
      <c r="D91" s="61">
        <v>-9663890</v>
      </c>
      <c r="E91" s="61"/>
      <c r="F91" s="61">
        <v>-3924490</v>
      </c>
    </row>
    <row r="92" spans="1:6" ht="24" customHeight="1">
      <c r="A92" s="33" t="s">
        <v>105</v>
      </c>
      <c r="B92" s="70"/>
      <c r="D92" s="61">
        <v>0</v>
      </c>
      <c r="E92" s="61"/>
      <c r="F92" s="61">
        <v>-19000</v>
      </c>
    </row>
    <row r="93" spans="1:6" ht="24" customHeight="1">
      <c r="A93" s="12" t="s">
        <v>106</v>
      </c>
      <c r="B93" s="70"/>
      <c r="D93" s="61"/>
      <c r="E93" s="61"/>
      <c r="F93" s="61"/>
    </row>
    <row r="94" spans="1:6" ht="24" customHeight="1">
      <c r="A94" s="33" t="s">
        <v>107</v>
      </c>
      <c r="B94" s="70"/>
      <c r="D94" s="61">
        <v>53639840</v>
      </c>
      <c r="E94" s="61"/>
      <c r="F94" s="61">
        <v>13958500</v>
      </c>
    </row>
    <row r="95" spans="1:6" ht="24" customHeight="1">
      <c r="A95" s="33" t="s">
        <v>108</v>
      </c>
      <c r="B95" s="70"/>
      <c r="D95" s="61">
        <v>-8184138</v>
      </c>
      <c r="E95" s="61"/>
      <c r="F95" s="61">
        <v>460658</v>
      </c>
    </row>
    <row r="96" spans="1:6" ht="24" customHeight="1">
      <c r="A96" s="33" t="s">
        <v>95</v>
      </c>
      <c r="B96" s="70"/>
      <c r="D96" s="63">
        <v>-576240</v>
      </c>
      <c r="E96" s="61"/>
      <c r="F96" s="63">
        <v>-791532</v>
      </c>
    </row>
    <row r="97" spans="1:6" ht="24" customHeight="1">
      <c r="A97" s="33" t="s">
        <v>109</v>
      </c>
      <c r="B97" s="70"/>
      <c r="D97" s="61">
        <f>SUM(D87:E96)</f>
        <v>-35761406</v>
      </c>
      <c r="E97" s="61"/>
      <c r="F97" s="61">
        <f>SUM(F87:F96)</f>
        <v>12161787</v>
      </c>
    </row>
    <row r="98" spans="1:6" ht="24" customHeight="1">
      <c r="A98" s="33" t="s">
        <v>110</v>
      </c>
      <c r="B98" s="70"/>
      <c r="D98" s="42">
        <v>-39845</v>
      </c>
      <c r="E98" s="42"/>
      <c r="F98" s="42">
        <v>-77731</v>
      </c>
    </row>
    <row r="99" spans="1:6" ht="24" customHeight="1">
      <c r="A99" s="33" t="s">
        <v>111</v>
      </c>
      <c r="B99" s="70"/>
      <c r="D99" s="63">
        <v>-13884486</v>
      </c>
      <c r="E99" s="61"/>
      <c r="F99" s="63">
        <v>-7821972</v>
      </c>
    </row>
    <row r="100" spans="1:6" ht="24" customHeight="1">
      <c r="A100" s="37" t="s">
        <v>112</v>
      </c>
      <c r="B100" s="70"/>
      <c r="D100" s="63">
        <f>SUM(D97:D99)</f>
        <v>-49685737</v>
      </c>
      <c r="E100" s="61"/>
      <c r="F100" s="63">
        <f>SUM(F97:F99)</f>
        <v>4262084</v>
      </c>
    </row>
    <row r="101" spans="2:6" ht="24" customHeight="1">
      <c r="B101" s="70"/>
      <c r="D101" s="46"/>
      <c r="E101" s="45"/>
      <c r="F101" s="46"/>
    </row>
    <row r="102" spans="1:2" ht="24" customHeight="1">
      <c r="A102" s="28" t="s">
        <v>26</v>
      </c>
      <c r="B102" s="70"/>
    </row>
    <row r="103" spans="4:6" s="55" customFormat="1" ht="24" customHeight="1">
      <c r="D103" s="56"/>
      <c r="E103" s="57"/>
      <c r="F103" s="8" t="s">
        <v>53</v>
      </c>
    </row>
    <row r="104" spans="1:6" s="5" customFormat="1" ht="24" customHeight="1">
      <c r="A104" s="1" t="s">
        <v>0</v>
      </c>
      <c r="B104" s="2"/>
      <c r="C104" s="3"/>
      <c r="D104" s="3"/>
      <c r="E104" s="3"/>
      <c r="F104" s="3"/>
    </row>
    <row r="105" spans="1:6" s="5" customFormat="1" ht="24" customHeight="1">
      <c r="A105" s="37" t="s">
        <v>113</v>
      </c>
      <c r="B105" s="2"/>
      <c r="C105" s="3"/>
      <c r="D105" s="3"/>
      <c r="E105" s="3"/>
      <c r="F105" s="3"/>
    </row>
    <row r="106" spans="1:6" s="5" customFormat="1" ht="24" customHeight="1">
      <c r="A106" s="1" t="s">
        <v>79</v>
      </c>
      <c r="B106" s="2"/>
      <c r="C106" s="3"/>
      <c r="D106" s="3"/>
      <c r="E106" s="3"/>
      <c r="F106" s="3"/>
    </row>
    <row r="107" spans="2:6" s="5" customFormat="1" ht="24" customHeight="1">
      <c r="B107" s="2"/>
      <c r="C107" s="3"/>
      <c r="D107" s="7"/>
      <c r="E107" s="3"/>
      <c r="F107" s="8" t="s">
        <v>3</v>
      </c>
    </row>
    <row r="108" spans="2:6" ht="24" customHeight="1">
      <c r="B108" s="13"/>
      <c r="C108" s="14"/>
      <c r="D108" s="58">
        <v>2561</v>
      </c>
      <c r="E108" s="59"/>
      <c r="F108" s="58">
        <v>2560</v>
      </c>
    </row>
    <row r="109" spans="1:6" ht="24" customHeight="1">
      <c r="A109" s="19" t="s">
        <v>114</v>
      </c>
      <c r="B109" s="70"/>
      <c r="D109" s="46"/>
      <c r="E109" s="45"/>
      <c r="F109" s="46"/>
    </row>
    <row r="110" spans="1:6" ht="24" customHeight="1">
      <c r="A110" s="54" t="s">
        <v>115</v>
      </c>
      <c r="B110" s="70"/>
      <c r="D110" s="42">
        <v>-2573967</v>
      </c>
      <c r="E110" s="42"/>
      <c r="F110" s="42">
        <v>-5927403</v>
      </c>
    </row>
    <row r="111" spans="1:6" ht="24" customHeight="1">
      <c r="A111" s="54" t="s">
        <v>116</v>
      </c>
      <c r="B111" s="70"/>
      <c r="D111" s="42">
        <v>-53399</v>
      </c>
      <c r="E111" s="42"/>
      <c r="F111" s="42">
        <v>-129009</v>
      </c>
    </row>
    <row r="112" spans="1:6" ht="24" customHeight="1">
      <c r="A112" s="54" t="s">
        <v>117</v>
      </c>
      <c r="B112" s="70"/>
      <c r="D112" s="42">
        <v>653</v>
      </c>
      <c r="E112" s="42"/>
      <c r="F112" s="42">
        <v>47092</v>
      </c>
    </row>
    <row r="113" spans="1:6" ht="24" customHeight="1">
      <c r="A113" s="54" t="s">
        <v>118</v>
      </c>
      <c r="B113" s="70"/>
      <c r="D113" s="42">
        <v>1006616</v>
      </c>
      <c r="E113" s="42"/>
      <c r="F113" s="42">
        <v>868593</v>
      </c>
    </row>
    <row r="114" spans="1:6" ht="24" customHeight="1">
      <c r="A114" s="54" t="s">
        <v>119</v>
      </c>
      <c r="B114" s="70"/>
      <c r="D114" s="42">
        <v>0</v>
      </c>
      <c r="E114" s="42"/>
      <c r="F114" s="42">
        <v>23570625</v>
      </c>
    </row>
    <row r="115" spans="1:6" ht="24" customHeight="1">
      <c r="A115" s="19" t="s">
        <v>120</v>
      </c>
      <c r="B115" s="70"/>
      <c r="D115" s="62">
        <f>SUM(D110:D114)</f>
        <v>-1620097</v>
      </c>
      <c r="E115" s="61"/>
      <c r="F115" s="62">
        <f>SUM(F110:F114)</f>
        <v>18429898</v>
      </c>
    </row>
    <row r="116" spans="1:6" ht="24" customHeight="1">
      <c r="A116" s="19" t="s">
        <v>121</v>
      </c>
      <c r="B116" s="70"/>
      <c r="D116" s="61"/>
      <c r="E116" s="61"/>
      <c r="F116" s="61"/>
    </row>
    <row r="117" spans="1:6" ht="24" customHeight="1">
      <c r="A117" s="12" t="s">
        <v>122</v>
      </c>
      <c r="B117" s="70"/>
      <c r="D117" s="61">
        <v>-511921</v>
      </c>
      <c r="E117" s="61"/>
      <c r="F117" s="61">
        <v>-685933</v>
      </c>
    </row>
    <row r="118" spans="1:6" ht="24" customHeight="1">
      <c r="A118" s="12" t="s">
        <v>123</v>
      </c>
      <c r="B118" s="70"/>
      <c r="D118" s="61">
        <v>-36450000</v>
      </c>
      <c r="E118" s="61"/>
      <c r="F118" s="61">
        <v>-60750000</v>
      </c>
    </row>
    <row r="119" spans="1:6" ht="24" customHeight="1">
      <c r="A119" s="19" t="s">
        <v>124</v>
      </c>
      <c r="B119" s="70"/>
      <c r="D119" s="62">
        <f>SUM(D117:D118)</f>
        <v>-36961921</v>
      </c>
      <c r="E119" s="61"/>
      <c r="F119" s="62">
        <f>SUM(F117:F118)</f>
        <v>-61435933</v>
      </c>
    </row>
    <row r="120" spans="1:6" ht="24" customHeight="1">
      <c r="A120" s="19" t="s">
        <v>125</v>
      </c>
      <c r="B120" s="70"/>
      <c r="D120" s="42">
        <f>SUM(D119,D115,D100)</f>
        <v>-88267755</v>
      </c>
      <c r="E120" s="61"/>
      <c r="F120" s="42">
        <f>SUM(F119,F115,F100)</f>
        <v>-38743951</v>
      </c>
    </row>
    <row r="121" spans="1:6" ht="24" customHeight="1">
      <c r="A121" s="33" t="s">
        <v>126</v>
      </c>
      <c r="B121" s="70"/>
      <c r="D121" s="42"/>
      <c r="E121" s="42"/>
      <c r="F121" s="42"/>
    </row>
    <row r="122" spans="1:6" ht="24" customHeight="1">
      <c r="A122" s="33" t="s">
        <v>127</v>
      </c>
      <c r="B122" s="70"/>
      <c r="D122" s="42">
        <v>59833</v>
      </c>
      <c r="E122" s="42"/>
      <c r="F122" s="42">
        <v>2765</v>
      </c>
    </row>
    <row r="123" spans="1:6" ht="24" customHeight="1">
      <c r="A123" s="37" t="s">
        <v>128</v>
      </c>
      <c r="B123" s="70"/>
      <c r="D123" s="63">
        <v>314526252</v>
      </c>
      <c r="E123" s="61"/>
      <c r="F123" s="63">
        <v>238592078</v>
      </c>
    </row>
    <row r="124" spans="1:6" ht="24" customHeight="1" thickBot="1">
      <c r="A124" s="1" t="s">
        <v>129</v>
      </c>
      <c r="B124" s="70"/>
      <c r="D124" s="65">
        <f>SUM(D120:D123)</f>
        <v>226318330</v>
      </c>
      <c r="E124" s="61"/>
      <c r="F124" s="65">
        <f>SUM(F120:F123)</f>
        <v>199850892</v>
      </c>
    </row>
    <row r="125" spans="1:6" ht="24" customHeight="1" thickTop="1">
      <c r="A125" s="1"/>
      <c r="B125" s="70"/>
      <c r="D125" s="61">
        <f>SUM(D124-'[2]BS'!D11)</f>
        <v>0</v>
      </c>
      <c r="E125" s="61"/>
      <c r="F125" s="61"/>
    </row>
    <row r="126" spans="1:6" ht="24" customHeight="1">
      <c r="A126" s="37" t="s">
        <v>130</v>
      </c>
      <c r="B126" s="70"/>
      <c r="D126" s="61"/>
      <c r="E126" s="61"/>
      <c r="F126" s="61"/>
    </row>
    <row r="127" spans="1:6" ht="24" customHeight="1">
      <c r="A127" s="33" t="s">
        <v>131</v>
      </c>
      <c r="B127" s="70"/>
      <c r="D127" s="61"/>
      <c r="E127" s="61"/>
      <c r="F127" s="61"/>
    </row>
    <row r="128" spans="1:6" ht="24" customHeight="1">
      <c r="A128" s="33" t="s">
        <v>132</v>
      </c>
      <c r="B128" s="70"/>
      <c r="D128" s="61">
        <v>3191890.74</v>
      </c>
      <c r="E128" s="61"/>
      <c r="F128" s="61">
        <v>916393</v>
      </c>
    </row>
    <row r="129" spans="1:6" ht="24" customHeight="1">
      <c r="A129" s="1"/>
      <c r="B129" s="70"/>
      <c r="D129" s="61"/>
      <c r="E129" s="61"/>
      <c r="F129" s="42"/>
    </row>
    <row r="130" spans="1:2" ht="24" customHeight="1">
      <c r="A130" s="28" t="s">
        <v>26</v>
      </c>
      <c r="B130" s="70"/>
    </row>
  </sheetData>
  <sheetProtection/>
  <printOptions horizontalCentered="1"/>
  <pageMargins left="0.9055118110236221" right="0.1968503937007874" top="0.7874015748031497" bottom="0.1968503937007874" header="0.31496062992125984" footer="0.31496062992125984"/>
  <pageSetup horizontalDpi="600" verticalDpi="600" orientation="portrait" paperSize="9" scale="90" r:id="rId1"/>
  <rowBreaks count="3" manualBreakCount="3">
    <brk id="33" max="255" man="1"/>
    <brk id="66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60" zoomScalePageLayoutView="0" workbookViewId="0" topLeftCell="A1">
      <selection activeCell="P14" sqref="P14"/>
    </sheetView>
  </sheetViews>
  <sheetFormatPr defaultColWidth="9.140625" defaultRowHeight="15"/>
  <cols>
    <col min="1" max="1" width="9.140625" style="71" customWidth="1"/>
    <col min="2" max="2" width="32.00390625" style="72" customWidth="1"/>
    <col min="3" max="3" width="17.421875" style="72" customWidth="1"/>
    <col min="4" max="4" width="1.7109375" style="72" customWidth="1"/>
    <col min="5" max="5" width="17.421875" style="72" customWidth="1"/>
    <col min="6" max="6" width="1.7109375" style="72" customWidth="1"/>
    <col min="7" max="7" width="17.421875" style="72" customWidth="1"/>
    <col min="8" max="8" width="1.7109375" style="73" customWidth="1"/>
    <col min="9" max="9" width="17.421875" style="72" customWidth="1"/>
    <col min="10" max="10" width="1.7109375" style="72" customWidth="1"/>
    <col min="11" max="11" width="17.421875" style="72" customWidth="1"/>
    <col min="12" max="12" width="1.7109375" style="72" customWidth="1"/>
    <col min="13" max="13" width="13.57421875" style="72" customWidth="1"/>
    <col min="14" max="16384" width="9.140625" style="72" customWidth="1"/>
  </cols>
  <sheetData>
    <row r="1" ht="23.25">
      <c r="K1" s="74" t="s">
        <v>133</v>
      </c>
    </row>
    <row r="2" spans="1:11" ht="23.25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3.25">
      <c r="A3" s="91" t="s">
        <v>134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3.25">
      <c r="A4" s="91" t="s">
        <v>79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3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9" s="76" customFormat="1" ht="23.25">
      <c r="A6" s="75"/>
      <c r="C6" s="76" t="s">
        <v>135</v>
      </c>
      <c r="G6" s="93" t="s">
        <v>47</v>
      </c>
      <c r="H6" s="93"/>
      <c r="I6" s="93"/>
    </row>
    <row r="7" spans="1:8" s="76" customFormat="1" ht="23.25">
      <c r="A7" s="75"/>
      <c r="C7" s="76" t="s">
        <v>136</v>
      </c>
      <c r="E7" s="76" t="s">
        <v>137</v>
      </c>
      <c r="G7" s="77" t="s">
        <v>138</v>
      </c>
      <c r="H7" s="77"/>
    </row>
    <row r="8" spans="1:11" s="76" customFormat="1" ht="23.25">
      <c r="A8" s="75"/>
      <c r="C8" s="78" t="s">
        <v>139</v>
      </c>
      <c r="E8" s="78" t="s">
        <v>140</v>
      </c>
      <c r="G8" s="78" t="s">
        <v>141</v>
      </c>
      <c r="H8" s="77"/>
      <c r="I8" s="78" t="s">
        <v>142</v>
      </c>
      <c r="K8" s="78" t="s">
        <v>143</v>
      </c>
    </row>
    <row r="9" spans="1:11" s="76" customFormat="1" ht="23.25">
      <c r="A9" s="75"/>
      <c r="C9" s="77"/>
      <c r="E9" s="77"/>
      <c r="G9" s="77"/>
      <c r="H9" s="77"/>
      <c r="I9" s="77"/>
      <c r="K9" s="77"/>
    </row>
    <row r="10" spans="1:11" ht="23.25">
      <c r="A10" s="79" t="s">
        <v>144</v>
      </c>
      <c r="C10" s="80">
        <v>121500000</v>
      </c>
      <c r="D10" s="80"/>
      <c r="E10" s="80">
        <v>233350000</v>
      </c>
      <c r="F10" s="80"/>
      <c r="G10" s="80">
        <v>12150000</v>
      </c>
      <c r="H10" s="81"/>
      <c r="I10" s="80">
        <v>301233227</v>
      </c>
      <c r="J10" s="80"/>
      <c r="K10" s="80">
        <f>SUM(C10:I10)</f>
        <v>668233227</v>
      </c>
    </row>
    <row r="11" spans="1:11" ht="23.25">
      <c r="A11" s="82" t="s">
        <v>145</v>
      </c>
      <c r="C11" s="83">
        <v>0</v>
      </c>
      <c r="D11" s="81"/>
      <c r="E11" s="83">
        <v>0</v>
      </c>
      <c r="F11" s="81"/>
      <c r="G11" s="83">
        <v>0</v>
      </c>
      <c r="H11" s="81"/>
      <c r="I11" s="81">
        <v>-8066591</v>
      </c>
      <c r="J11" s="80"/>
      <c r="K11" s="80">
        <f>SUM(C11:I11)</f>
        <v>-8066591</v>
      </c>
    </row>
    <row r="12" spans="1:11" ht="23.25">
      <c r="A12" s="84" t="s">
        <v>146</v>
      </c>
      <c r="B12" s="85"/>
      <c r="C12" s="83">
        <v>0</v>
      </c>
      <c r="D12" s="80"/>
      <c r="E12" s="83">
        <v>0</v>
      </c>
      <c r="F12" s="80"/>
      <c r="G12" s="83">
        <v>0</v>
      </c>
      <c r="H12" s="81"/>
      <c r="I12" s="81">
        <v>-60750000</v>
      </c>
      <c r="J12" s="80"/>
      <c r="K12" s="80">
        <f>SUM(C12:I12)</f>
        <v>-60750000</v>
      </c>
    </row>
    <row r="13" spans="1:11" ht="24" thickBot="1">
      <c r="A13" s="86" t="s">
        <v>147</v>
      </c>
      <c r="B13" s="85"/>
      <c r="C13" s="87">
        <f>SUM(C10:C12)</f>
        <v>121500000</v>
      </c>
      <c r="D13" s="81"/>
      <c r="E13" s="87">
        <f>SUM(E10:E12)</f>
        <v>233350000</v>
      </c>
      <c r="F13" s="81"/>
      <c r="G13" s="87">
        <f>SUM(G10:G11)</f>
        <v>12150000</v>
      </c>
      <c r="H13" s="81">
        <f>SUM(H10:H12)</f>
        <v>0</v>
      </c>
      <c r="I13" s="87">
        <f>SUM(I10:I12)</f>
        <v>232416636</v>
      </c>
      <c r="J13" s="81"/>
      <c r="K13" s="87">
        <f>SUM(K10:K12)</f>
        <v>599416636</v>
      </c>
    </row>
    <row r="14" spans="1:11" ht="24" thickTop="1">
      <c r="A14" s="84"/>
      <c r="B14" s="85"/>
      <c r="C14" s="88"/>
      <c r="D14" s="88"/>
      <c r="E14" s="88"/>
      <c r="F14" s="88"/>
      <c r="G14" s="88"/>
      <c r="H14" s="89"/>
      <c r="I14" s="88"/>
      <c r="J14" s="88"/>
      <c r="K14" s="88"/>
    </row>
    <row r="15" spans="1:11" ht="23.25">
      <c r="A15" s="86" t="s">
        <v>148</v>
      </c>
      <c r="B15" s="85"/>
      <c r="C15" s="80">
        <f>SUM('[2]BS'!F62)</f>
        <v>121500000</v>
      </c>
      <c r="D15" s="80"/>
      <c r="E15" s="80">
        <f>SUM('[2]BS'!F63)</f>
        <v>233350000</v>
      </c>
      <c r="F15" s="80"/>
      <c r="G15" s="80">
        <f>SUM('[2]BS'!F65)</f>
        <v>12150000</v>
      </c>
      <c r="H15" s="81"/>
      <c r="I15" s="80">
        <f>SUM('[2]BS'!F66)</f>
        <v>242570048</v>
      </c>
      <c r="J15" s="80"/>
      <c r="K15" s="80">
        <f>SUM(C15:I15)</f>
        <v>609570048</v>
      </c>
    </row>
    <row r="16" spans="1:11" ht="23.25">
      <c r="A16" s="84" t="s">
        <v>145</v>
      </c>
      <c r="B16" s="85"/>
      <c r="C16" s="83">
        <v>0</v>
      </c>
      <c r="D16" s="81"/>
      <c r="E16" s="83">
        <v>0</v>
      </c>
      <c r="F16" s="81"/>
      <c r="G16" s="83">
        <v>0</v>
      </c>
      <c r="H16" s="81"/>
      <c r="I16" s="81">
        <f>'[2]PL&amp;CF'!D58</f>
        <v>-15702318</v>
      </c>
      <c r="J16" s="80"/>
      <c r="K16" s="80">
        <f>SUM(C16:I16)</f>
        <v>-15702318</v>
      </c>
    </row>
    <row r="17" spans="1:11" ht="23.25">
      <c r="A17" s="84" t="s">
        <v>146</v>
      </c>
      <c r="B17" s="85"/>
      <c r="C17" s="83">
        <v>0</v>
      </c>
      <c r="D17" s="80"/>
      <c r="E17" s="83">
        <v>0</v>
      </c>
      <c r="F17" s="80"/>
      <c r="G17" s="83">
        <v>0</v>
      </c>
      <c r="H17" s="81"/>
      <c r="I17" s="81">
        <v>-36450000</v>
      </c>
      <c r="J17" s="80"/>
      <c r="K17" s="80">
        <f>SUM(C17:I17)</f>
        <v>-36450000</v>
      </c>
    </row>
    <row r="18" spans="1:11" ht="24" thickBot="1">
      <c r="A18" s="79" t="s">
        <v>149</v>
      </c>
      <c r="C18" s="87">
        <f>SUM(C15:C16)</f>
        <v>121500000</v>
      </c>
      <c r="D18" s="81"/>
      <c r="E18" s="87">
        <f>SUM(E15:E16)</f>
        <v>233350000</v>
      </c>
      <c r="F18" s="81"/>
      <c r="G18" s="87">
        <f>SUM(G15:G17)</f>
        <v>12150000</v>
      </c>
      <c r="H18" s="81"/>
      <c r="I18" s="87">
        <f>SUM(I15:I17)</f>
        <v>190417730</v>
      </c>
      <c r="J18" s="81"/>
      <c r="K18" s="87">
        <f>SUM(K15:K17)</f>
        <v>557417730</v>
      </c>
    </row>
    <row r="19" spans="1:11" ht="24" thickTop="1">
      <c r="A19" s="82"/>
      <c r="C19" s="88"/>
      <c r="D19" s="88"/>
      <c r="E19" s="88"/>
      <c r="F19" s="88"/>
      <c r="G19" s="88"/>
      <c r="H19" s="89"/>
      <c r="I19" s="88"/>
      <c r="J19" s="88"/>
      <c r="K19" s="88"/>
    </row>
    <row r="20" ht="23.25">
      <c r="A20" s="71" t="s">
        <v>26</v>
      </c>
    </row>
  </sheetData>
  <sheetProtection/>
  <mergeCells count="5">
    <mergeCell ref="A2:K2"/>
    <mergeCell ref="A3:K3"/>
    <mergeCell ref="A4:K4"/>
    <mergeCell ref="A5:K5"/>
    <mergeCell ref="G6:I6"/>
  </mergeCells>
  <printOptions horizontalCentered="1"/>
  <pageMargins left="0.3937007874015748" right="0.3937007874015748" top="0.90551181102362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Pornpan Klaysukpong</dc:creator>
  <cp:keywords/>
  <dc:description/>
  <cp:lastModifiedBy>Pornpan Klaysukpong</cp:lastModifiedBy>
  <dcterms:created xsi:type="dcterms:W3CDTF">2018-08-10T06:33:19Z</dcterms:created>
  <dcterms:modified xsi:type="dcterms:W3CDTF">2018-08-10T06:39:32Z</dcterms:modified>
  <cp:category/>
  <cp:version/>
  <cp:contentType/>
  <cp:contentStatus/>
</cp:coreProperties>
</file>