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9320" windowHeight="9720" activeTab="2"/>
  </bookViews>
  <sheets>
    <sheet name="BS" sheetId="1" r:id="rId1"/>
    <sheet name="PL" sheetId="2" r:id="rId2"/>
    <sheet name="CE" sheetId="3" r:id="rId3"/>
  </sheets>
  <definedNames>
    <definedName name="_xlnm.Print_Area" localSheetId="0">'BS'!$A$1:$G$63</definedName>
    <definedName name="_xlnm.Print_Area" localSheetId="1">'PL'!$A$1:$G$99</definedName>
  </definedNames>
  <calcPr fullCalcOnLoad="1"/>
</workbook>
</file>

<file path=xl/sharedStrings.xml><?xml version="1.0" encoding="utf-8"?>
<sst xmlns="http://schemas.openxmlformats.org/spreadsheetml/2006/main" count="178" uniqueCount="144">
  <si>
    <t>Thai Poly Acrylic Public Company Limited</t>
  </si>
  <si>
    <t>(Unit: Baht)</t>
  </si>
  <si>
    <t>Note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</si>
  <si>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</si>
  <si>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</si>
  <si>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</si>
  <si>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</si>
  <si>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</si>
  <si>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</si>
  <si>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</si>
  <si>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</si>
  <si>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</si>
  <si>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</si>
  <si>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</si>
  <si>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</si>
  <si>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</si>
  <si>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</si>
  <si>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</si>
  <si>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</si>
  <si>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</si>
  <si>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</si>
  <si>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</si>
  <si>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</si>
  <si>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</si>
  <si>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</si>
  <si>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</si>
  <si>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</si>
  <si>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</si>
  <si>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</si>
  <si>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</si>
  <si>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 xml:space="preserve">Sales </t>
  </si>
  <si>
    <t>Other income</t>
  </si>
  <si>
    <t>Total revenues</t>
  </si>
  <si>
    <t>Expenses</t>
  </si>
  <si>
    <t>Selling expenses</t>
  </si>
  <si>
    <t>Administrative expenses</t>
  </si>
  <si>
    <t>Total expenses</t>
  </si>
  <si>
    <t>Finance cost</t>
  </si>
  <si>
    <t>Earnings per share</t>
  </si>
  <si>
    <t>Basic earnings per share</t>
  </si>
  <si>
    <t>Cash flows from operating activities</t>
  </si>
  <si>
    <t>Profit before tax</t>
  </si>
  <si>
    <t xml:space="preserve">Adjustments to reconcile profit before tax to 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</si>
  <si>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</si>
  <si>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</si>
  <si>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</si>
  <si>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</si>
  <si>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</si>
  <si>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Income from operating activities before  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</si>
  <si>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</si>
  <si>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</si>
  <si>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</si>
  <si>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</si>
  <si>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</si>
  <si>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</si>
  <si>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</si>
  <si>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Net cash flows from operating activities</t>
  </si>
  <si>
    <t>Interest income</t>
  </si>
  <si>
    <t>Net cash flows used in financing activities</t>
  </si>
  <si>
    <t xml:space="preserve">The accompanying notes are an integral part of the financial statements. 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</si>
  <si>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</si>
  <si>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</si>
  <si>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</si>
  <si>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</si>
  <si>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</si>
  <si>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</si>
  <si>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Non-cash transactions</t>
  </si>
  <si>
    <t>Income tax payable</t>
  </si>
  <si>
    <t xml:space="preserve">   Scrap sales</t>
  </si>
  <si>
    <t>share capital</t>
  </si>
  <si>
    <t>Cash flows from (used in) investing activities</t>
  </si>
  <si>
    <t>Cash flows from (used in) operating activities</t>
  </si>
  <si>
    <t>Cash flows from (used in) financing activities</t>
  </si>
  <si>
    <t>Profit or loss:</t>
  </si>
  <si>
    <t xml:space="preserve">   Appropriated - statutory reserve</t>
  </si>
  <si>
    <t>Supplemental cash flow information:</t>
  </si>
  <si>
    <t>Current investment - fixed deposit</t>
  </si>
  <si>
    <t>Net cash flows used in investing activities</t>
  </si>
  <si>
    <t>Dividend paid</t>
  </si>
  <si>
    <t xml:space="preserve">   Losses from write-off of equipment</t>
  </si>
  <si>
    <t xml:space="preserve">   Issued and fully paid-up</t>
  </si>
  <si>
    <t xml:space="preserve"> paid-up</t>
  </si>
  <si>
    <t xml:space="preserve">   Gains on sales of equipment</t>
  </si>
  <si>
    <t>Acquisitions of computer software</t>
  </si>
  <si>
    <t xml:space="preserve">Inventories </t>
  </si>
  <si>
    <t>Property, plant and equipment</t>
  </si>
  <si>
    <t>Intangible assets - computer software</t>
  </si>
  <si>
    <t>Other non-current assets</t>
  </si>
  <si>
    <t>Trade and other payables</t>
  </si>
  <si>
    <t>Profit for the year</t>
  </si>
  <si>
    <t>Total comprehensive income for the year</t>
  </si>
  <si>
    <t xml:space="preserve">   Trade and other payables</t>
  </si>
  <si>
    <t>Cash and cash equivalents at beginning of year</t>
  </si>
  <si>
    <t>Cash and cash equivalents at end of year</t>
  </si>
  <si>
    <t>Total current assets</t>
  </si>
  <si>
    <t xml:space="preserve">   Other non-current assets</t>
  </si>
  <si>
    <t>Cash received from sales of equipment</t>
  </si>
  <si>
    <t>Trade and other receivables</t>
  </si>
  <si>
    <t xml:space="preserve">   Trade and other receivables</t>
  </si>
  <si>
    <t>Statement of financial position</t>
  </si>
  <si>
    <t>As at</t>
  </si>
  <si>
    <t>Statement of financial position (continued)</t>
  </si>
  <si>
    <t>Statement of comprehensive income</t>
  </si>
  <si>
    <t>Statement of changes in shareholders' equity</t>
  </si>
  <si>
    <t>Cash flow statement</t>
  </si>
  <si>
    <t>Cash flow statement (continued)</t>
  </si>
  <si>
    <t>Profit before finance cost and income tax expenses</t>
  </si>
  <si>
    <t>Profit before income tax expenses</t>
  </si>
  <si>
    <t>Income tax expenses</t>
  </si>
  <si>
    <t>Unrealised exchange gains (losses) for cash and cash equivalents</t>
  </si>
  <si>
    <t xml:space="preserve">      121,500,000 ordinary shares of Baht 1 each </t>
  </si>
  <si>
    <t xml:space="preserve">Current portion of liabilities under </t>
  </si>
  <si>
    <t xml:space="preserve">   finance lease agreements</t>
  </si>
  <si>
    <t xml:space="preserve">Liabilities under finance lease agreements - </t>
  </si>
  <si>
    <t xml:space="preserve">   net of current portion</t>
  </si>
  <si>
    <t xml:space="preserve">   Allowance for doubtful accounts</t>
  </si>
  <si>
    <t xml:space="preserve">   Cash paid for income tax</t>
  </si>
  <si>
    <t>Other comprehensive income for the year</t>
  </si>
  <si>
    <t xml:space="preserve">   Decrease in accounts payable from </t>
  </si>
  <si>
    <t xml:space="preserve">      purchases of machinery and equipment</t>
  </si>
  <si>
    <t>Dividend paid (Note 20)</t>
  </si>
  <si>
    <t>Other comprehensive income:</t>
  </si>
  <si>
    <t>31 December 2015</t>
  </si>
  <si>
    <t>Balance as at 1 January 2015</t>
  </si>
  <si>
    <t>Balance as at 31 December 2015</t>
  </si>
  <si>
    <t>Service income</t>
  </si>
  <si>
    <t xml:space="preserve">   Exchange gains</t>
  </si>
  <si>
    <t>Other comprehensive income not to be reclassified</t>
  </si>
  <si>
    <r>
      <t xml:space="preserve">   </t>
    </r>
    <r>
      <rPr>
        <i/>
        <sz val="11"/>
        <rFont val="Arial"/>
        <family val="2"/>
      </rPr>
      <t>to profit or loss in subsequent periods</t>
    </r>
  </si>
  <si>
    <t>Actuarial loss</t>
  </si>
  <si>
    <t>Less: Income tax effect</t>
  </si>
  <si>
    <t>Cost of sales and services</t>
  </si>
  <si>
    <t>Payment of liabilities under finance lease agreements</t>
  </si>
  <si>
    <t>Acquisitions of plant, machinery and equipment</t>
  </si>
  <si>
    <t xml:space="preserve">   Reduction of inventory cost to net realisable value </t>
  </si>
  <si>
    <t>Deferred tax assets</t>
  </si>
  <si>
    <t>For the year ended 31 December 2016</t>
  </si>
  <si>
    <t>Balance as at 1 January 2016</t>
  </si>
  <si>
    <t>Balance as at 31 December 2016</t>
  </si>
  <si>
    <t>As at 31 December 2016</t>
  </si>
  <si>
    <t>31 December 2016</t>
  </si>
  <si>
    <t xml:space="preserve">   Unrealised exchange gains</t>
  </si>
  <si>
    <t xml:space="preserve">   Purchases of equipment under finance lease agreements</t>
  </si>
  <si>
    <t>Net increase in cash and cash equivalents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</si>
</sst>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_);_(* \(#,##0.00\);_(* &quot;-&quot;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 quotePrefix="1">
      <alignment/>
    </xf>
    <xf numFmtId="169" fontId="3" fillId="0" borderId="10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169" fontId="3" fillId="0" borderId="0" xfId="0" applyNumberFormat="1" applyFont="1" applyFill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>
      <alignment horizontal="center"/>
    </xf>
    <xf numFmtId="0" fontId="3" fillId="0" borderId="0" xfId="42" applyNumberFormat="1" applyFont="1" applyFill="1" applyAlignment="1" applyProtection="1" quotePrefix="1">
      <alignment horizontal="center"/>
      <protection/>
    </xf>
    <xf numFmtId="39" fontId="3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3" fillId="0" borderId="13" xfId="0" applyNumberFormat="1" applyFont="1" applyFill="1" applyBorder="1" applyAlignment="1">
      <alignment/>
    </xf>
    <xf numFmtId="0" fontId="3" fillId="0" borderId="0" xfId="0" applyNumberFormat="1" applyFont="1" applyFill="1" applyAlignment="1" quotePrefix="1">
      <alignment/>
    </xf>
    <xf numFmtId="39" fontId="4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9" fontId="2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quotePrefix="1">
      <alignment horizontal="center"/>
    </xf>
    <xf numFmtId="169" fontId="42" fillId="0" borderId="0" xfId="42" applyNumberFormat="1" applyFont="1" applyFill="1" applyAlignment="1">
      <alignment/>
    </xf>
    <xf numFmtId="172" fontId="3" fillId="0" borderId="0" xfId="55" applyNumberFormat="1" applyFont="1" applyFill="1" applyAlignment="1">
      <alignment/>
      <protection/>
    </xf>
    <xf numFmtId="172" fontId="3" fillId="0" borderId="0" xfId="55" applyNumberFormat="1" applyFont="1" applyFill="1" applyAlignment="1">
      <alignment horizontal="center"/>
      <protection/>
    </xf>
    <xf numFmtId="172" fontId="3" fillId="0" borderId="10" xfId="55" applyNumberFormat="1" applyFont="1" applyFill="1" applyBorder="1" applyAlignment="1">
      <alignment horizontal="center"/>
      <protection/>
    </xf>
    <xf numFmtId="172" fontId="3" fillId="0" borderId="0" xfId="56" applyNumberFormat="1" applyFont="1" applyFill="1" applyAlignment="1">
      <alignment horizontal="center"/>
      <protection/>
    </xf>
    <xf numFmtId="172" fontId="3" fillId="0" borderId="0" xfId="55" applyNumberFormat="1" applyFont="1" applyFill="1" applyBorder="1" applyAlignment="1">
      <alignment horizontal="center"/>
      <protection/>
    </xf>
    <xf numFmtId="0" fontId="2" fillId="0" borderId="0" xfId="55" applyNumberFormat="1" applyFont="1" applyFill="1" applyAlignment="1">
      <alignment/>
      <protection/>
    </xf>
    <xf numFmtId="169" fontId="3" fillId="0" borderId="0" xfId="55" applyNumberFormat="1" applyFont="1" applyFill="1" applyAlignment="1">
      <alignment horizontal="center"/>
      <protection/>
    </xf>
    <xf numFmtId="169" fontId="3" fillId="0" borderId="0" xfId="55" applyNumberFormat="1" applyFont="1" applyFill="1" applyBorder="1" applyAlignment="1">
      <alignment horizontal="center"/>
      <protection/>
    </xf>
    <xf numFmtId="0" fontId="3" fillId="0" borderId="0" xfId="55" applyNumberFormat="1" applyFont="1" applyFill="1" applyAlignment="1">
      <alignment/>
      <protection/>
    </xf>
    <xf numFmtId="169" fontId="3" fillId="0" borderId="0" xfId="55" applyNumberFormat="1" applyFont="1" applyFill="1" applyBorder="1" applyAlignment="1" quotePrefix="1">
      <alignment horizontal="center"/>
      <protection/>
    </xf>
    <xf numFmtId="169" fontId="3" fillId="0" borderId="13" xfId="55" applyNumberFormat="1" applyFont="1" applyFill="1" applyBorder="1" applyAlignment="1">
      <alignment horizontal="center"/>
      <protection/>
    </xf>
    <xf numFmtId="169" fontId="3" fillId="0" borderId="0" xfId="55" applyNumberFormat="1" applyFont="1" applyFill="1" applyAlignment="1">
      <alignment/>
      <protection/>
    </xf>
    <xf numFmtId="0" fontId="6" fillId="0" borderId="0" xfId="56" applyFill="1" applyAlignment="1">
      <alignment/>
      <protection/>
    </xf>
    <xf numFmtId="0" fontId="5" fillId="0" borderId="0" xfId="56" applyNumberFormat="1" applyFont="1" applyFill="1" applyAlignment="1">
      <alignment horizontal="center"/>
      <protection/>
    </xf>
    <xf numFmtId="169" fontId="3" fillId="0" borderId="0" xfId="56" applyNumberFormat="1" applyFont="1" applyFill="1" applyBorder="1" applyAlignment="1">
      <alignment horizontal="right"/>
      <protection/>
    </xf>
    <xf numFmtId="37" fontId="2" fillId="0" borderId="0" xfId="56" applyNumberFormat="1" applyFont="1" applyFill="1" applyAlignment="1">
      <alignment/>
      <protection/>
    </xf>
    <xf numFmtId="37" fontId="3" fillId="0" borderId="0" xfId="56" applyNumberFormat="1" applyFont="1" applyFill="1" applyAlignment="1">
      <alignment/>
      <protection/>
    </xf>
    <xf numFmtId="169" fontId="3" fillId="0" borderId="0" xfId="56" applyNumberFormat="1" applyFont="1" applyFill="1" applyAlignment="1">
      <alignment horizontal="right"/>
      <protection/>
    </xf>
    <xf numFmtId="0" fontId="6" fillId="0" borderId="0" xfId="55" applyFill="1" applyAlignment="1">
      <alignment/>
      <protection/>
    </xf>
    <xf numFmtId="169" fontId="6" fillId="0" borderId="0" xfId="55" applyNumberFormat="1" applyFill="1" applyAlignment="1">
      <alignment/>
      <protection/>
    </xf>
    <xf numFmtId="0" fontId="5" fillId="0" borderId="0" xfId="0" applyFont="1" applyFill="1" applyAlignment="1">
      <alignment/>
    </xf>
    <xf numFmtId="169" fontId="3" fillId="0" borderId="10" xfId="55" applyNumberFormat="1" applyFont="1" applyFill="1" applyBorder="1" applyAlignment="1">
      <alignment horizontal="center"/>
      <protection/>
    </xf>
    <xf numFmtId="37" fontId="2" fillId="0" borderId="0" xfId="55" applyNumberFormat="1" applyFont="1" applyFill="1" applyAlignment="1">
      <alignment horizontal="left"/>
      <protection/>
    </xf>
    <xf numFmtId="38" fontId="3" fillId="0" borderId="0" xfId="55" applyNumberFormat="1" applyFont="1" applyFill="1" applyAlignment="1">
      <alignment horizontal="right"/>
      <protection/>
    </xf>
    <xf numFmtId="172" fontId="3" fillId="0" borderId="10" xfId="55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view="pageBreakPreview" zoomScale="85" zoomScaleSheetLayoutView="85" zoomScalePageLayoutView="0" workbookViewId="0" topLeftCell="A1">
      <selection activeCell="E53" sqref="E53"/>
    </sheetView>
  </sheetViews>
  <sheetFormatPr defaultColWidth="10.7109375" defaultRowHeight="22.5" customHeight="1"/>
  <cols>
    <col min="1" max="1" width="56.140625" style="4" customWidth="1"/>
    <col min="2" max="2" width="1.28515625" style="1" customWidth="1"/>
    <col min="3" max="3" width="11.140625" style="11" customWidth="1"/>
    <col min="4" max="4" width="1.421875" style="1" customWidth="1"/>
    <col min="5" max="5" width="18.7109375" style="1" customWidth="1"/>
    <col min="6" max="6" width="1.421875" style="1" customWidth="1"/>
    <col min="7" max="7" width="18.7109375" style="1" customWidth="1"/>
    <col min="8" max="8" width="0.5625" style="1" customWidth="1"/>
    <col min="9" max="16384" width="10.7109375" style="1" customWidth="1"/>
  </cols>
  <sheetData>
    <row r="1" spans="1:2" ht="22.5" customHeight="1">
      <c r="A1" s="2" t="s">
        <v>0</v>
      </c>
      <c r="B1" s="15"/>
    </row>
    <row r="2" ht="22.5" customHeight="1">
      <c r="A2" s="2" t="s">
        <v>99</v>
      </c>
    </row>
    <row r="3" ht="22.5" customHeight="1">
      <c r="A3" s="2" t="s">
        <v>139</v>
      </c>
    </row>
    <row r="4" spans="1:7" ht="22.5" customHeight="1">
      <c r="A4" s="12"/>
      <c r="B4" s="12"/>
      <c r="D4" s="12"/>
      <c r="E4" s="12"/>
      <c r="F4" s="12"/>
      <c r="G4" s="3" t="s">
        <v>1</v>
      </c>
    </row>
    <row r="5" spans="1:7" ht="22.5" customHeight="1">
      <c r="A5" s="12"/>
      <c r="B5" s="12"/>
      <c r="D5" s="12"/>
      <c r="E5" s="12" t="s">
        <v>100</v>
      </c>
      <c r="F5" s="12"/>
      <c r="G5" s="12" t="s">
        <v>100</v>
      </c>
    </row>
    <row r="6" spans="1:7" ht="22.5" customHeight="1">
      <c r="A6" s="11"/>
      <c r="B6" s="12"/>
      <c r="C6" s="29" t="s">
        <v>2</v>
      </c>
      <c r="D6" s="12"/>
      <c r="E6" s="43" t="s">
        <v>140</v>
      </c>
      <c r="F6" s="30"/>
      <c r="G6" s="43" t="s">
        <v>122</v>
      </c>
    </row>
    <row r="7" spans="1:3" ht="22.5" customHeight="1">
      <c r="A7" s="2" t="s">
        <v>3</v>
      </c>
      <c r="C7" s="25"/>
    </row>
    <row r="8" spans="1:7" ht="22.5" customHeight="1">
      <c r="A8" s="2" t="s">
        <v>4</v>
      </c>
      <c r="C8" s="25"/>
      <c r="E8" s="14"/>
      <c r="F8" s="14"/>
      <c r="G8" s="14"/>
    </row>
    <row r="9" spans="1:7" ht="22.5" customHeight="1">
      <c r="A9" s="7" t="s">
        <v>5</v>
      </c>
      <c r="B9" s="15"/>
      <c r="C9" s="25">
        <v>7</v>
      </c>
      <c r="E9" s="14">
        <v>238592078</v>
      </c>
      <c r="F9" s="14"/>
      <c r="G9" s="14">
        <v>186021032</v>
      </c>
    </row>
    <row r="10" spans="1:7" ht="22.5" customHeight="1">
      <c r="A10" s="7" t="s">
        <v>76</v>
      </c>
      <c r="B10" s="15"/>
      <c r="C10" s="25"/>
      <c r="E10" s="14">
        <v>1122668</v>
      </c>
      <c r="F10" s="14"/>
      <c r="G10" s="14">
        <v>1107550</v>
      </c>
    </row>
    <row r="11" spans="1:7" ht="22.5" customHeight="1">
      <c r="A11" s="7" t="s">
        <v>97</v>
      </c>
      <c r="C11" s="25">
        <v>8</v>
      </c>
      <c r="D11" s="35"/>
      <c r="E11" s="18">
        <v>239267074</v>
      </c>
      <c r="F11" s="36"/>
      <c r="G11" s="18">
        <v>241366477</v>
      </c>
    </row>
    <row r="12" spans="1:7" ht="22.5" customHeight="1">
      <c r="A12" s="7" t="s">
        <v>84</v>
      </c>
      <c r="B12" s="15"/>
      <c r="C12" s="25">
        <v>9</v>
      </c>
      <c r="E12" s="14">
        <v>115459857</v>
      </c>
      <c r="F12" s="14"/>
      <c r="G12" s="14">
        <v>109738109</v>
      </c>
    </row>
    <row r="13" spans="1:7" ht="22.5" customHeight="1">
      <c r="A13" s="7" t="s">
        <v>6</v>
      </c>
      <c r="C13" s="25"/>
      <c r="E13" s="16">
        <v>13428172</v>
      </c>
      <c r="F13" s="18"/>
      <c r="G13" s="16">
        <v>6434194</v>
      </c>
    </row>
    <row r="14" spans="1:7" ht="22.5" customHeight="1">
      <c r="A14" s="2" t="s">
        <v>94</v>
      </c>
      <c r="C14" s="25"/>
      <c r="E14" s="17">
        <f>SUM(E9:E13)</f>
        <v>607869849</v>
      </c>
      <c r="F14" s="14"/>
      <c r="G14" s="17">
        <f>SUM(G9:G13)</f>
        <v>544667362</v>
      </c>
    </row>
    <row r="15" spans="1:7" ht="22.5" customHeight="1">
      <c r="A15" s="2" t="s">
        <v>8</v>
      </c>
      <c r="C15" s="25"/>
      <c r="E15" s="14"/>
      <c r="F15" s="14"/>
      <c r="G15" s="14"/>
    </row>
    <row r="16" spans="1:7" ht="22.5" customHeight="1">
      <c r="A16" s="7" t="s">
        <v>85</v>
      </c>
      <c r="C16" s="25">
        <v>10</v>
      </c>
      <c r="E16" s="14">
        <v>376259748</v>
      </c>
      <c r="F16" s="14"/>
      <c r="G16" s="14">
        <v>380948659</v>
      </c>
    </row>
    <row r="17" spans="1:7" ht="22.5" customHeight="1">
      <c r="A17" s="7" t="s">
        <v>86</v>
      </c>
      <c r="C17" s="25"/>
      <c r="E17" s="14">
        <v>430821</v>
      </c>
      <c r="F17" s="14"/>
      <c r="G17" s="14">
        <v>542855</v>
      </c>
    </row>
    <row r="18" spans="1:7" ht="22.5" customHeight="1">
      <c r="A18" s="7" t="s">
        <v>135</v>
      </c>
      <c r="C18" s="25">
        <v>16</v>
      </c>
      <c r="E18" s="14">
        <v>1142056</v>
      </c>
      <c r="F18" s="14"/>
      <c r="G18" s="14">
        <v>1520179</v>
      </c>
    </row>
    <row r="19" spans="1:7" ht="22.5" customHeight="1">
      <c r="A19" s="7" t="s">
        <v>87</v>
      </c>
      <c r="C19" s="25"/>
      <c r="E19" s="16">
        <v>284017</v>
      </c>
      <c r="F19" s="14"/>
      <c r="G19" s="16">
        <v>284017</v>
      </c>
    </row>
    <row r="20" spans="1:7" ht="22.5" customHeight="1">
      <c r="A20" s="2" t="s">
        <v>9</v>
      </c>
      <c r="C20" s="25"/>
      <c r="E20" s="16">
        <f>SUM(E16:E19)</f>
        <v>378116642</v>
      </c>
      <c r="F20" s="14"/>
      <c r="G20" s="16">
        <f>SUM(G16:G19)</f>
        <v>383295710</v>
      </c>
    </row>
    <row r="21" spans="1:7" ht="22.5" customHeight="1" thickBot="1">
      <c r="A21" s="2" t="s">
        <v>10</v>
      </c>
      <c r="E21" s="37">
        <f>SUM(E20,E14)</f>
        <v>985986491</v>
      </c>
      <c r="F21" s="18"/>
      <c r="G21" s="37">
        <f>SUM(G20,G14)</f>
        <v>927963072</v>
      </c>
    </row>
    <row r="22" spans="5:7" ht="22.5" customHeight="1" thickTop="1">
      <c r="E22" s="13"/>
      <c r="F22" s="13"/>
      <c r="G22" s="13"/>
    </row>
    <row r="23" spans="1:7" ht="22.5" customHeight="1">
      <c r="A23" s="38" t="s">
        <v>11</v>
      </c>
      <c r="B23" s="15"/>
      <c r="E23" s="13"/>
      <c r="F23" s="13"/>
      <c r="G23" s="13"/>
    </row>
    <row r="24" spans="1:2" ht="22.5" customHeight="1">
      <c r="A24" s="2" t="s">
        <v>0</v>
      </c>
      <c r="B24" s="15"/>
    </row>
    <row r="25" spans="1:7" ht="22.5" customHeight="1">
      <c r="A25" s="2" t="s">
        <v>101</v>
      </c>
      <c r="D25" s="12"/>
      <c r="E25" s="12"/>
      <c r="F25" s="12"/>
      <c r="G25" s="12"/>
    </row>
    <row r="26" spans="1:7" ht="22.5" customHeight="1">
      <c r="A26" s="2" t="s">
        <v>139</v>
      </c>
      <c r="D26" s="12"/>
      <c r="E26" s="12"/>
      <c r="F26" s="12"/>
      <c r="G26" s="12"/>
    </row>
    <row r="27" spans="1:7" ht="22.5" customHeight="1">
      <c r="A27" s="1"/>
      <c r="D27" s="12"/>
      <c r="E27" s="12"/>
      <c r="F27" s="12"/>
      <c r="G27" s="3" t="s">
        <v>1</v>
      </c>
    </row>
    <row r="28" spans="1:7" ht="22.5" customHeight="1">
      <c r="A28" s="12"/>
      <c r="B28" s="12"/>
      <c r="D28" s="12"/>
      <c r="E28" s="12" t="s">
        <v>100</v>
      </c>
      <c r="F28" s="12"/>
      <c r="G28" s="12" t="s">
        <v>100</v>
      </c>
    </row>
    <row r="29" spans="1:7" ht="22.5" customHeight="1">
      <c r="A29" s="11"/>
      <c r="B29" s="12"/>
      <c r="C29" s="29" t="s">
        <v>2</v>
      </c>
      <c r="D29" s="12"/>
      <c r="E29" s="43" t="s">
        <v>140</v>
      </c>
      <c r="F29" s="30"/>
      <c r="G29" s="43" t="s">
        <v>122</v>
      </c>
    </row>
    <row r="30" spans="1:7" ht="22.5" customHeight="1">
      <c r="A30" s="2" t="s">
        <v>12</v>
      </c>
      <c r="C30" s="25"/>
      <c r="D30" s="12"/>
      <c r="E30" s="12"/>
      <c r="F30" s="12"/>
      <c r="G30" s="12"/>
    </row>
    <row r="31" spans="1:3" ht="22.5" customHeight="1">
      <c r="A31" s="2" t="s">
        <v>13</v>
      </c>
      <c r="C31" s="25"/>
    </row>
    <row r="32" spans="1:7" ht="22.5" customHeight="1">
      <c r="A32" s="7" t="s">
        <v>88</v>
      </c>
      <c r="C32" s="25">
        <v>11</v>
      </c>
      <c r="E32" s="1">
        <v>275565205</v>
      </c>
      <c r="G32" s="1">
        <v>239324176</v>
      </c>
    </row>
    <row r="33" spans="1:3" ht="22.5" customHeight="1">
      <c r="A33" s="7" t="s">
        <v>111</v>
      </c>
      <c r="C33" s="25"/>
    </row>
    <row r="34" spans="1:7" ht="22.5" customHeight="1">
      <c r="A34" s="7" t="s">
        <v>112</v>
      </c>
      <c r="C34" s="25"/>
      <c r="E34" s="1">
        <v>1391045</v>
      </c>
      <c r="G34" s="1">
        <v>848187</v>
      </c>
    </row>
    <row r="35" spans="1:7" ht="22.5" customHeight="1">
      <c r="A35" s="7" t="s">
        <v>67</v>
      </c>
      <c r="C35" s="25"/>
      <c r="E35" s="14">
        <v>7796412</v>
      </c>
      <c r="F35" s="14"/>
      <c r="G35" s="14">
        <v>11826575</v>
      </c>
    </row>
    <row r="36" spans="1:7" ht="22.5" customHeight="1">
      <c r="A36" s="7" t="s">
        <v>14</v>
      </c>
      <c r="C36" s="25"/>
      <c r="E36" s="14">
        <v>7786650</v>
      </c>
      <c r="F36" s="14"/>
      <c r="G36" s="14">
        <v>5364389</v>
      </c>
    </row>
    <row r="37" spans="1:7" ht="22.5" customHeight="1">
      <c r="A37" s="2" t="s">
        <v>15</v>
      </c>
      <c r="C37" s="25"/>
      <c r="E37" s="17">
        <f>SUM(E32:E36)</f>
        <v>292539312</v>
      </c>
      <c r="F37" s="18"/>
      <c r="G37" s="17">
        <f>SUM(G32:G36)</f>
        <v>257363327</v>
      </c>
    </row>
    <row r="38" spans="1:7" ht="22.5" customHeight="1">
      <c r="A38" s="2" t="s">
        <v>16</v>
      </c>
      <c r="C38" s="25"/>
      <c r="E38" s="18"/>
      <c r="F38" s="18"/>
      <c r="G38" s="18"/>
    </row>
    <row r="39" spans="1:7" ht="22.5" customHeight="1">
      <c r="A39" s="7" t="s">
        <v>113</v>
      </c>
      <c r="C39" s="25"/>
      <c r="E39" s="18"/>
      <c r="F39" s="18"/>
      <c r="G39" s="18"/>
    </row>
    <row r="40" spans="1:7" ht="22.5" customHeight="1">
      <c r="A40" s="7" t="s">
        <v>114</v>
      </c>
      <c r="C40" s="25"/>
      <c r="E40" s="18">
        <v>2280732</v>
      </c>
      <c r="F40" s="18"/>
      <c r="G40" s="18">
        <v>1282360</v>
      </c>
    </row>
    <row r="41" spans="1:7" ht="22.5" customHeight="1">
      <c r="A41" s="7" t="s">
        <v>17</v>
      </c>
      <c r="C41" s="25">
        <v>12</v>
      </c>
      <c r="E41" s="18">
        <v>22933220</v>
      </c>
      <c r="F41" s="18"/>
      <c r="G41" s="18">
        <v>21841151</v>
      </c>
    </row>
    <row r="42" spans="1:7" ht="22.5" customHeight="1">
      <c r="A42" s="2" t="s">
        <v>18</v>
      </c>
      <c r="C42" s="25"/>
      <c r="E42" s="17">
        <f>SUM(E40:E41)</f>
        <v>25213952</v>
      </c>
      <c r="F42" s="18"/>
      <c r="G42" s="17">
        <f>SUM(G40:G41)</f>
        <v>23123511</v>
      </c>
    </row>
    <row r="43" spans="1:7" ht="22.5" customHeight="1">
      <c r="A43" s="2" t="s">
        <v>19</v>
      </c>
      <c r="E43" s="17">
        <f>SUM(E42,E37)</f>
        <v>317753264</v>
      </c>
      <c r="F43" s="18"/>
      <c r="G43" s="17">
        <f>SUM(G42,G37)</f>
        <v>280486838</v>
      </c>
    </row>
    <row r="44" ht="22.5" customHeight="1">
      <c r="A44" s="2" t="s">
        <v>20</v>
      </c>
    </row>
    <row r="45" ht="22.5" customHeight="1">
      <c r="A45" s="7" t="s">
        <v>21</v>
      </c>
    </row>
    <row r="46" spans="1:3" ht="22.5" customHeight="1">
      <c r="A46" s="7" t="s">
        <v>22</v>
      </c>
      <c r="B46" s="15"/>
      <c r="C46" s="25"/>
    </row>
    <row r="47" spans="1:7" ht="22.5" customHeight="1" thickBot="1">
      <c r="A47" s="7" t="s">
        <v>110</v>
      </c>
      <c r="C47" s="25"/>
      <c r="E47" s="19">
        <v>121500000</v>
      </c>
      <c r="F47" s="18"/>
      <c r="G47" s="19">
        <v>121500000</v>
      </c>
    </row>
    <row r="48" spans="1:7" ht="22.5" customHeight="1" thickTop="1">
      <c r="A48" s="7" t="s">
        <v>80</v>
      </c>
      <c r="B48" s="15"/>
      <c r="C48" s="25"/>
      <c r="E48" s="18"/>
      <c r="F48" s="18"/>
      <c r="G48" s="18"/>
    </row>
    <row r="49" spans="1:7" ht="22.5" customHeight="1">
      <c r="A49" s="7" t="s">
        <v>110</v>
      </c>
      <c r="E49" s="18">
        <f>'CE'!C20</f>
        <v>121500000</v>
      </c>
      <c r="F49" s="18"/>
      <c r="G49" s="18">
        <v>121500000</v>
      </c>
    </row>
    <row r="50" spans="1:7" ht="22.5" customHeight="1">
      <c r="A50" s="7" t="s">
        <v>23</v>
      </c>
      <c r="E50" s="14">
        <f>'CE'!E20</f>
        <v>233350000</v>
      </c>
      <c r="F50" s="14"/>
      <c r="G50" s="14">
        <v>233350000</v>
      </c>
    </row>
    <row r="51" spans="1:6" ht="22.5" customHeight="1">
      <c r="A51" s="7" t="s">
        <v>24</v>
      </c>
      <c r="B51" s="15"/>
      <c r="C51" s="25"/>
      <c r="F51" s="14"/>
    </row>
    <row r="52" spans="1:7" ht="22.5" customHeight="1">
      <c r="A52" s="7" t="s">
        <v>74</v>
      </c>
      <c r="C52" s="25">
        <v>14</v>
      </c>
      <c r="E52" s="14">
        <f>'CE'!G20</f>
        <v>12150000</v>
      </c>
      <c r="F52" s="14"/>
      <c r="G52" s="14">
        <v>12150000</v>
      </c>
    </row>
    <row r="53" spans="1:7" ht="22.5" customHeight="1">
      <c r="A53" s="7" t="s">
        <v>25</v>
      </c>
      <c r="C53" s="25"/>
      <c r="E53" s="16">
        <f>'CE'!I20</f>
        <v>301233227</v>
      </c>
      <c r="F53" s="18"/>
      <c r="G53" s="16">
        <f>SUM('CE'!I14)</f>
        <v>280476234</v>
      </c>
    </row>
    <row r="54" spans="1:7" ht="22.5" customHeight="1">
      <c r="A54" s="2" t="s">
        <v>26</v>
      </c>
      <c r="B54" s="15"/>
      <c r="E54" s="16">
        <f>SUM(E49:E53)</f>
        <v>668233227</v>
      </c>
      <c r="F54" s="14"/>
      <c r="G54" s="16">
        <f>SUM(G49:G53)</f>
        <v>647476234</v>
      </c>
    </row>
    <row r="55" spans="1:7" ht="22.5" customHeight="1" thickBot="1">
      <c r="A55" s="2" t="s">
        <v>27</v>
      </c>
      <c r="E55" s="19">
        <f>SUM(E54,E43)</f>
        <v>985986491</v>
      </c>
      <c r="F55" s="14"/>
      <c r="G55" s="19">
        <f>SUM(G54,G43)</f>
        <v>927963072</v>
      </c>
    </row>
    <row r="56" spans="5:7" ht="22.5" customHeight="1" thickTop="1">
      <c r="E56" s="14">
        <f>SUM(E55-E21)</f>
        <v>0</v>
      </c>
      <c r="F56" s="14"/>
      <c r="G56" s="14">
        <f>SUM(G55-G21)</f>
        <v>0</v>
      </c>
    </row>
    <row r="57" spans="1:3" ht="22.5" customHeight="1">
      <c r="A57" s="38" t="s">
        <v>11</v>
      </c>
      <c r="B57" s="15"/>
      <c r="C57" s="26"/>
    </row>
    <row r="58" spans="1:3" ht="20.25" customHeight="1">
      <c r="A58" s="38"/>
      <c r="B58" s="15"/>
      <c r="C58" s="26"/>
    </row>
    <row r="59" spans="1:3" ht="20.25" customHeight="1">
      <c r="A59" s="40"/>
      <c r="B59" s="13"/>
      <c r="C59" s="26"/>
    </row>
    <row r="60" spans="1:3" ht="20.25" customHeight="1">
      <c r="A60" s="38"/>
      <c r="B60" s="15"/>
      <c r="C60" s="26"/>
    </row>
    <row r="61" spans="1:3" ht="20.25" customHeight="1">
      <c r="A61" s="38"/>
      <c r="B61" s="4" t="s">
        <v>28</v>
      </c>
      <c r="C61" s="12"/>
    </row>
    <row r="62" spans="1:2" ht="20.25" customHeight="1">
      <c r="A62" s="40"/>
      <c r="B62" s="13"/>
    </row>
    <row r="63" spans="1:2" ht="9.75" customHeight="1">
      <c r="A63" s="41"/>
      <c r="B63" s="13"/>
    </row>
  </sheetData>
  <sheetProtection/>
  <printOptions horizontalCentered="1"/>
  <pageMargins left="0.7874015748031497" right="0.2362204724409449" top="0.7874015748031497" bottom="0.11811023622047245" header="0.31496062992125984" footer="0.31496062992125984"/>
  <pageSetup fitToHeight="6" horizontalDpi="600" verticalDpi="600" orientation="portrait" paperSize="9" scale="83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view="pageBreakPreview" zoomScale="85" zoomScaleSheetLayoutView="85" zoomScalePageLayoutView="0" workbookViewId="0" topLeftCell="A70">
      <selection activeCell="E24" sqref="E24"/>
    </sheetView>
  </sheetViews>
  <sheetFormatPr defaultColWidth="10.7109375" defaultRowHeight="24" customHeight="1"/>
  <cols>
    <col min="1" max="1" width="55.57421875" style="4" customWidth="1"/>
    <col min="2" max="2" width="0.5625" style="1" customWidth="1"/>
    <col min="3" max="3" width="7.57421875" style="11" customWidth="1"/>
    <col min="4" max="4" width="1.421875" style="1" customWidth="1"/>
    <col min="5" max="5" width="18.8515625" style="1" customWidth="1"/>
    <col min="6" max="6" width="1.421875" style="1" customWidth="1"/>
    <col min="7" max="7" width="18.8515625" style="1" customWidth="1"/>
    <col min="8" max="8" width="0.5625" style="1" customWidth="1"/>
    <col min="9" max="16384" width="10.7109375" style="1" customWidth="1"/>
  </cols>
  <sheetData>
    <row r="1" spans="1:2" ht="24" customHeight="1">
      <c r="A1" s="2" t="s">
        <v>0</v>
      </c>
      <c r="B1" s="15"/>
    </row>
    <row r="2" ht="24" customHeight="1">
      <c r="A2" s="2" t="s">
        <v>102</v>
      </c>
    </row>
    <row r="3" ht="24" customHeight="1">
      <c r="A3" s="2" t="s">
        <v>136</v>
      </c>
    </row>
    <row r="4" spans="1:7" ht="24" customHeight="1">
      <c r="A4" s="1"/>
      <c r="D4" s="12"/>
      <c r="E4" s="12"/>
      <c r="F4" s="12"/>
      <c r="G4" s="3" t="s">
        <v>1</v>
      </c>
    </row>
    <row r="5" spans="3:7" ht="24" customHeight="1">
      <c r="C5" s="5" t="s">
        <v>2</v>
      </c>
      <c r="D5" s="12"/>
      <c r="E5" s="6">
        <v>2016</v>
      </c>
      <c r="F5" s="5"/>
      <c r="G5" s="6">
        <v>2015</v>
      </c>
    </row>
    <row r="6" spans="1:7" s="34" customFormat="1" ht="24" customHeight="1">
      <c r="A6" s="42" t="s">
        <v>73</v>
      </c>
      <c r="B6" s="39"/>
      <c r="C6" s="31"/>
      <c r="D6" s="32"/>
      <c r="E6" s="33"/>
      <c r="F6" s="32"/>
      <c r="G6" s="32"/>
    </row>
    <row r="7" ht="24" customHeight="1">
      <c r="A7" s="2" t="s">
        <v>29</v>
      </c>
    </row>
    <row r="8" spans="1:7" ht="24" customHeight="1">
      <c r="A8" s="7" t="s">
        <v>30</v>
      </c>
      <c r="C8" s="25"/>
      <c r="E8" s="14">
        <v>1010155449</v>
      </c>
      <c r="F8" s="14"/>
      <c r="G8" s="14">
        <v>1126296758</v>
      </c>
    </row>
    <row r="9" spans="1:7" ht="24" customHeight="1">
      <c r="A9" s="7" t="s">
        <v>125</v>
      </c>
      <c r="C9" s="25"/>
      <c r="E9" s="14">
        <v>20314418</v>
      </c>
      <c r="F9" s="14"/>
      <c r="G9" s="14">
        <v>929313</v>
      </c>
    </row>
    <row r="10" spans="1:7" ht="24" customHeight="1">
      <c r="A10" s="7" t="s">
        <v>31</v>
      </c>
      <c r="C10" s="25"/>
      <c r="E10" s="14"/>
      <c r="F10" s="14"/>
      <c r="G10" s="14"/>
    </row>
    <row r="11" spans="1:7" ht="24" customHeight="1">
      <c r="A11" s="7" t="s">
        <v>68</v>
      </c>
      <c r="C11" s="25"/>
      <c r="E11" s="14">
        <v>11236068</v>
      </c>
      <c r="F11" s="14"/>
      <c r="G11" s="14">
        <v>13159534</v>
      </c>
    </row>
    <row r="12" spans="1:7" ht="24" customHeight="1">
      <c r="A12" s="7" t="s">
        <v>126</v>
      </c>
      <c r="C12" s="25"/>
      <c r="E12" s="14">
        <v>1740408</v>
      </c>
      <c r="F12" s="14"/>
      <c r="G12" s="14">
        <v>6628392</v>
      </c>
    </row>
    <row r="13" spans="1:7" ht="24" customHeight="1">
      <c r="A13" s="7" t="s">
        <v>7</v>
      </c>
      <c r="C13" s="25"/>
      <c r="E13" s="14">
        <v>3592489</v>
      </c>
      <c r="F13" s="14"/>
      <c r="G13" s="14">
        <v>3351015</v>
      </c>
    </row>
    <row r="14" spans="1:7" ht="24" customHeight="1">
      <c r="A14" s="2" t="s">
        <v>32</v>
      </c>
      <c r="E14" s="17">
        <f>SUM(E8:E13)</f>
        <v>1047038832</v>
      </c>
      <c r="F14" s="14"/>
      <c r="G14" s="17">
        <f>SUM(G8:G13)</f>
        <v>1150365012</v>
      </c>
    </row>
    <row r="15" spans="1:7" ht="24" customHeight="1">
      <c r="A15" s="2" t="s">
        <v>33</v>
      </c>
      <c r="E15" s="14"/>
      <c r="F15" s="14"/>
      <c r="G15" s="14"/>
    </row>
    <row r="16" spans="1:7" ht="24" customHeight="1">
      <c r="A16" s="7" t="s">
        <v>131</v>
      </c>
      <c r="E16" s="18">
        <v>828653941</v>
      </c>
      <c r="F16" s="14"/>
      <c r="G16" s="18">
        <v>937676869</v>
      </c>
    </row>
    <row r="17" spans="1:7" ht="24" customHeight="1">
      <c r="A17" s="7" t="s">
        <v>34</v>
      </c>
      <c r="B17" s="15"/>
      <c r="C17" s="25"/>
      <c r="E17" s="14">
        <v>47210599</v>
      </c>
      <c r="F17" s="14"/>
      <c r="G17" s="14">
        <v>48655000</v>
      </c>
    </row>
    <row r="18" spans="1:7" ht="24" customHeight="1">
      <c r="A18" s="7" t="s">
        <v>35</v>
      </c>
      <c r="B18" s="15"/>
      <c r="C18" s="25"/>
      <c r="E18" s="14">
        <v>84268946</v>
      </c>
      <c r="F18" s="14"/>
      <c r="G18" s="14">
        <v>84377154</v>
      </c>
    </row>
    <row r="19" spans="1:7" ht="24" customHeight="1">
      <c r="A19" s="2" t="s">
        <v>36</v>
      </c>
      <c r="E19" s="17">
        <f>SUM(E16:E18)</f>
        <v>960133486</v>
      </c>
      <c r="F19" s="14"/>
      <c r="G19" s="17">
        <f>SUM(G16:G18)</f>
        <v>1070709023</v>
      </c>
    </row>
    <row r="20" spans="1:7" ht="24" customHeight="1">
      <c r="A20" s="2" t="s">
        <v>106</v>
      </c>
      <c r="B20" s="15"/>
      <c r="E20" s="14">
        <f>SUM(E14-E19)</f>
        <v>86905346</v>
      </c>
      <c r="F20" s="14"/>
      <c r="G20" s="14">
        <f>SUM(G14-G19)</f>
        <v>79655989</v>
      </c>
    </row>
    <row r="21" spans="1:7" ht="24" customHeight="1">
      <c r="A21" s="7" t="s">
        <v>37</v>
      </c>
      <c r="E21" s="16">
        <v>-148826</v>
      </c>
      <c r="F21" s="14"/>
      <c r="G21" s="16">
        <v>-161798</v>
      </c>
    </row>
    <row r="22" spans="1:7" ht="24" customHeight="1">
      <c r="A22" s="2" t="s">
        <v>107</v>
      </c>
      <c r="E22" s="14">
        <f>SUM(E20:E21)</f>
        <v>86756520</v>
      </c>
      <c r="F22" s="14"/>
      <c r="G22" s="14">
        <f>SUM(G20:G21)</f>
        <v>79494191</v>
      </c>
    </row>
    <row r="23" spans="1:7" ht="24" customHeight="1">
      <c r="A23" s="7" t="s">
        <v>108</v>
      </c>
      <c r="C23" s="25">
        <v>16</v>
      </c>
      <c r="E23" s="16">
        <v>-17399527</v>
      </c>
      <c r="F23" s="18"/>
      <c r="G23" s="16">
        <v>-17353981</v>
      </c>
    </row>
    <row r="24" spans="1:7" ht="24" customHeight="1">
      <c r="A24" s="2" t="s">
        <v>89</v>
      </c>
      <c r="E24" s="17">
        <f>SUM(E22:E23)</f>
        <v>69356993</v>
      </c>
      <c r="F24" s="18"/>
      <c r="G24" s="17">
        <f>SUM(G22:G23)</f>
        <v>62140210</v>
      </c>
    </row>
    <row r="25" spans="1:7" ht="24" customHeight="1">
      <c r="A25" s="2" t="s">
        <v>121</v>
      </c>
      <c r="E25" s="18"/>
      <c r="F25" s="18"/>
      <c r="G25" s="18"/>
    </row>
    <row r="26" spans="1:7" ht="24" customHeight="1">
      <c r="A26" s="65" t="s">
        <v>127</v>
      </c>
      <c r="E26" s="18"/>
      <c r="F26" s="18"/>
      <c r="G26" s="18"/>
    </row>
    <row r="27" spans="1:7" ht="24" customHeight="1">
      <c r="A27" s="2" t="s">
        <v>128</v>
      </c>
      <c r="E27" s="18"/>
      <c r="F27" s="18"/>
      <c r="G27" s="18"/>
    </row>
    <row r="28" spans="1:7" ht="24" customHeight="1">
      <c r="A28" s="7" t="s">
        <v>129</v>
      </c>
      <c r="E28" s="18">
        <v>0</v>
      </c>
      <c r="F28" s="18"/>
      <c r="G28" s="18">
        <v>-1105122</v>
      </c>
    </row>
    <row r="29" spans="1:7" ht="24" customHeight="1">
      <c r="A29" s="7" t="s">
        <v>130</v>
      </c>
      <c r="C29" s="25">
        <v>16</v>
      </c>
      <c r="E29" s="16">
        <v>0</v>
      </c>
      <c r="F29" s="18"/>
      <c r="G29" s="16">
        <v>221024</v>
      </c>
    </row>
    <row r="30" spans="1:7" ht="24" customHeight="1">
      <c r="A30" s="2" t="s">
        <v>117</v>
      </c>
      <c r="E30" s="16">
        <f>SUM(E28:E29)</f>
        <v>0</v>
      </c>
      <c r="F30" s="18"/>
      <c r="G30" s="16">
        <f>SUM(G28:G29)</f>
        <v>-884098</v>
      </c>
    </row>
    <row r="31" spans="1:7" ht="24" customHeight="1" thickBot="1">
      <c r="A31" s="2" t="s">
        <v>90</v>
      </c>
      <c r="E31" s="19">
        <f>SUM(E24,E30)</f>
        <v>69356993</v>
      </c>
      <c r="F31" s="18"/>
      <c r="G31" s="19">
        <f>SUM(G24,G30)</f>
        <v>61256112</v>
      </c>
    </row>
    <row r="32" spans="1:7" ht="24" customHeight="1" thickTop="1">
      <c r="A32" s="2"/>
      <c r="E32" s="18"/>
      <c r="F32" s="18"/>
      <c r="G32" s="18"/>
    </row>
    <row r="33" spans="1:3" ht="24" customHeight="1" thickTop="1">
      <c r="A33" s="2" t="s">
        <v>38</v>
      </c>
      <c r="C33" s="25">
        <v>17</v>
      </c>
    </row>
    <row r="34" spans="1:7" ht="24" customHeight="1" thickBot="1">
      <c r="A34" s="7" t="s">
        <v>39</v>
      </c>
      <c r="C34" s="25"/>
      <c r="E34" s="21">
        <f>E24/121500000</f>
        <v>0.5708394485596708</v>
      </c>
      <c r="F34" s="20"/>
      <c r="G34" s="21">
        <f>G24/121500000</f>
        <v>0.5114420576131687</v>
      </c>
    </row>
    <row r="35" spans="5:7" ht="24" customHeight="1" thickTop="1">
      <c r="E35" s="13"/>
      <c r="F35" s="13"/>
      <c r="G35" s="13"/>
    </row>
    <row r="36" spans="1:7" ht="24" customHeight="1">
      <c r="A36" s="4" t="s">
        <v>11</v>
      </c>
      <c r="C36" s="26"/>
      <c r="E36" s="13"/>
      <c r="F36" s="13"/>
      <c r="G36" s="13"/>
    </row>
    <row r="37" spans="3:7" ht="24" customHeight="1">
      <c r="C37" s="26"/>
      <c r="E37" s="13"/>
      <c r="F37" s="13"/>
      <c r="G37" s="13"/>
    </row>
    <row r="38" spans="1:2" ht="24" customHeight="1">
      <c r="A38" s="2" t="s">
        <v>0</v>
      </c>
      <c r="B38" s="15"/>
    </row>
    <row r="39" spans="1:2" ht="24" customHeight="1">
      <c r="A39" s="2" t="s">
        <v>104</v>
      </c>
      <c r="B39" s="15"/>
    </row>
    <row r="40" ht="24" customHeight="1">
      <c r="A40" s="2" t="s">
        <v>136</v>
      </c>
    </row>
    <row r="41" spans="1:7" ht="24" customHeight="1">
      <c r="A41" s="1"/>
      <c r="E41" s="12"/>
      <c r="F41" s="12"/>
      <c r="G41" s="3" t="s">
        <v>1</v>
      </c>
    </row>
    <row r="42" spans="3:7" ht="24" customHeight="1">
      <c r="C42" s="5"/>
      <c r="E42" s="6">
        <v>2016</v>
      </c>
      <c r="F42" s="5"/>
      <c r="G42" s="6">
        <v>2015</v>
      </c>
    </row>
    <row r="43" spans="1:3" s="10" customFormat="1" ht="24" customHeight="1">
      <c r="A43" s="9" t="s">
        <v>71</v>
      </c>
      <c r="C43" s="27"/>
    </row>
    <row r="44" spans="1:7" ht="24" customHeight="1">
      <c r="A44" s="4" t="s">
        <v>41</v>
      </c>
      <c r="E44" s="18">
        <f>SUM(E22)</f>
        <v>86756520</v>
      </c>
      <c r="F44" s="18"/>
      <c r="G44" s="18">
        <f>SUM(G22)</f>
        <v>79494191</v>
      </c>
    </row>
    <row r="45" spans="1:7" ht="24" customHeight="1">
      <c r="A45" s="4" t="s">
        <v>42</v>
      </c>
      <c r="E45" s="14"/>
      <c r="F45" s="14"/>
      <c r="G45" s="14"/>
    </row>
    <row r="46" spans="1:7" ht="24" customHeight="1">
      <c r="A46" s="4" t="s">
        <v>43</v>
      </c>
      <c r="E46" s="14"/>
      <c r="F46" s="14"/>
      <c r="G46" s="14"/>
    </row>
    <row r="47" spans="1:7" ht="24" customHeight="1">
      <c r="A47" s="4" t="s">
        <v>44</v>
      </c>
      <c r="E47" s="22">
        <v>19906326</v>
      </c>
      <c r="F47" s="22"/>
      <c r="G47" s="22">
        <v>19108150</v>
      </c>
    </row>
    <row r="48" spans="1:7" ht="24" customHeight="1">
      <c r="A48" s="4" t="s">
        <v>115</v>
      </c>
      <c r="E48" s="22">
        <v>3267976</v>
      </c>
      <c r="F48" s="22"/>
      <c r="G48" s="22">
        <v>2442492</v>
      </c>
    </row>
    <row r="49" spans="1:7" ht="24" customHeight="1">
      <c r="A49" s="4" t="s">
        <v>134</v>
      </c>
      <c r="E49" s="22">
        <v>1197851</v>
      </c>
      <c r="F49" s="22"/>
      <c r="G49" s="22">
        <v>4541573</v>
      </c>
    </row>
    <row r="50" spans="1:7" ht="24" customHeight="1">
      <c r="A50" s="4" t="s">
        <v>82</v>
      </c>
      <c r="E50" s="22">
        <v>-83103</v>
      </c>
      <c r="F50" s="22"/>
      <c r="G50" s="22">
        <v>-294173</v>
      </c>
    </row>
    <row r="51" spans="1:7" ht="24" customHeight="1">
      <c r="A51" s="4" t="s">
        <v>79</v>
      </c>
      <c r="E51" s="22">
        <v>102118</v>
      </c>
      <c r="F51" s="22"/>
      <c r="G51" s="22">
        <v>6015206</v>
      </c>
    </row>
    <row r="52" spans="1:7" ht="24" customHeight="1">
      <c r="A52" s="7" t="s">
        <v>45</v>
      </c>
      <c r="E52" s="22">
        <v>2245469</v>
      </c>
      <c r="F52" s="22"/>
      <c r="G52" s="22">
        <v>2962015</v>
      </c>
    </row>
    <row r="53" spans="1:7" ht="24" customHeight="1">
      <c r="A53" s="4" t="s">
        <v>141</v>
      </c>
      <c r="E53" s="22">
        <v>-267483</v>
      </c>
      <c r="F53" s="22"/>
      <c r="G53" s="22">
        <v>-569302</v>
      </c>
    </row>
    <row r="54" spans="1:7" ht="24" customHeight="1">
      <c r="A54" s="4" t="s">
        <v>46</v>
      </c>
      <c r="E54" s="22">
        <v>-1493099</v>
      </c>
      <c r="F54" s="22"/>
      <c r="G54" s="22">
        <v>-888704</v>
      </c>
    </row>
    <row r="55" spans="1:7" ht="24" customHeight="1">
      <c r="A55" s="4" t="s">
        <v>47</v>
      </c>
      <c r="E55" s="23">
        <v>148826</v>
      </c>
      <c r="F55" s="22"/>
      <c r="G55" s="23">
        <v>161798</v>
      </c>
    </row>
    <row r="56" spans="1:7" ht="24" customHeight="1">
      <c r="A56" s="4" t="s">
        <v>48</v>
      </c>
      <c r="E56" s="24"/>
      <c r="F56" s="22"/>
      <c r="G56" s="24"/>
    </row>
    <row r="57" spans="1:7" ht="24" customHeight="1">
      <c r="A57" s="4" t="s">
        <v>49</v>
      </c>
      <c r="E57" s="18">
        <f>SUM(E44:E55)</f>
        <v>111781401</v>
      </c>
      <c r="F57" s="18"/>
      <c r="G57" s="18">
        <f>SUM(G44:G55)</f>
        <v>112973246</v>
      </c>
    </row>
    <row r="58" spans="1:7" ht="24" customHeight="1">
      <c r="A58" s="4" t="s">
        <v>50</v>
      </c>
      <c r="E58" s="14"/>
      <c r="F58" s="14"/>
      <c r="G58" s="14"/>
    </row>
    <row r="59" spans="1:7" ht="24" customHeight="1">
      <c r="A59" s="4" t="s">
        <v>98</v>
      </c>
      <c r="E59" s="22">
        <v>-99728</v>
      </c>
      <c r="F59" s="22"/>
      <c r="G59" s="22">
        <v>42330566</v>
      </c>
    </row>
    <row r="60" spans="1:7" ht="24" customHeight="1">
      <c r="A60" s="4" t="s">
        <v>51</v>
      </c>
      <c r="E60" s="22">
        <v>-6919599</v>
      </c>
      <c r="F60" s="22"/>
      <c r="G60" s="22">
        <v>28562920</v>
      </c>
    </row>
    <row r="61" spans="1:7" ht="24" customHeight="1">
      <c r="A61" s="4" t="s">
        <v>52</v>
      </c>
      <c r="E61" s="22">
        <v>-7009096</v>
      </c>
      <c r="F61" s="22"/>
      <c r="G61" s="22">
        <v>6317810</v>
      </c>
    </row>
    <row r="62" spans="1:7" ht="24" customHeight="1">
      <c r="A62" s="4" t="s">
        <v>95</v>
      </c>
      <c r="E62" s="22">
        <v>0</v>
      </c>
      <c r="F62" s="22"/>
      <c r="G62" s="22">
        <v>2700</v>
      </c>
    </row>
    <row r="63" spans="1:7" ht="24" customHeight="1">
      <c r="A63" s="4" t="s">
        <v>53</v>
      </c>
      <c r="E63" s="22"/>
      <c r="F63" s="22"/>
      <c r="G63" s="22"/>
    </row>
    <row r="64" spans="1:7" ht="24" customHeight="1">
      <c r="A64" s="4" t="s">
        <v>91</v>
      </c>
      <c r="E64" s="22">
        <v>37221573</v>
      </c>
      <c r="F64" s="22"/>
      <c r="G64" s="22">
        <v>-52006862</v>
      </c>
    </row>
    <row r="65" spans="1:7" ht="24" customHeight="1">
      <c r="A65" s="4" t="s">
        <v>54</v>
      </c>
      <c r="E65" s="24">
        <v>1556321</v>
      </c>
      <c r="F65" s="24"/>
      <c r="G65" s="24">
        <v>-1176901</v>
      </c>
    </row>
    <row r="66" spans="1:7" ht="24" customHeight="1">
      <c r="A66" s="4" t="s">
        <v>45</v>
      </c>
      <c r="E66" s="23">
        <v>-1153400</v>
      </c>
      <c r="F66" s="24"/>
      <c r="G66" s="23">
        <v>-989100</v>
      </c>
    </row>
    <row r="67" spans="1:7" ht="24" customHeight="1">
      <c r="A67" s="4" t="s">
        <v>40</v>
      </c>
      <c r="E67" s="18">
        <f>SUM(E57:E66)</f>
        <v>135377472</v>
      </c>
      <c r="F67" s="18"/>
      <c r="G67" s="18">
        <f>SUM(G57:G66)</f>
        <v>136014379</v>
      </c>
    </row>
    <row r="68" spans="1:7" ht="24" customHeight="1">
      <c r="A68" s="4" t="s">
        <v>55</v>
      </c>
      <c r="E68" s="24">
        <v>-148826</v>
      </c>
      <c r="F68" s="24"/>
      <c r="G68" s="24">
        <v>-161798</v>
      </c>
    </row>
    <row r="69" spans="1:7" ht="24" customHeight="1">
      <c r="A69" s="4" t="s">
        <v>116</v>
      </c>
      <c r="E69" s="23">
        <v>-21051567</v>
      </c>
      <c r="F69" s="22"/>
      <c r="G69" s="23">
        <v>-9164591</v>
      </c>
    </row>
    <row r="70" spans="1:7" ht="24" customHeight="1">
      <c r="A70" s="9" t="s">
        <v>56</v>
      </c>
      <c r="E70" s="16">
        <f>SUM(E67:E69)</f>
        <v>114177079</v>
      </c>
      <c r="F70" s="14"/>
      <c r="G70" s="16">
        <f>SUM(G67:G69)</f>
        <v>126687990</v>
      </c>
    </row>
    <row r="72" ht="24" customHeight="1">
      <c r="A72" s="4" t="s">
        <v>11</v>
      </c>
    </row>
    <row r="73" spans="1:2" ht="24" customHeight="1">
      <c r="A73" s="2" t="s">
        <v>0</v>
      </c>
      <c r="B73" s="15"/>
    </row>
    <row r="74" spans="1:2" ht="24" customHeight="1">
      <c r="A74" s="2" t="s">
        <v>105</v>
      </c>
      <c r="B74" s="15"/>
    </row>
    <row r="75" ht="24" customHeight="1">
      <c r="A75" s="2" t="s">
        <v>136</v>
      </c>
    </row>
    <row r="76" spans="1:7" ht="24" customHeight="1">
      <c r="A76" s="1"/>
      <c r="E76" s="12"/>
      <c r="F76" s="12"/>
      <c r="G76" s="3" t="s">
        <v>1</v>
      </c>
    </row>
    <row r="77" spans="3:7" ht="24" customHeight="1">
      <c r="C77" s="5"/>
      <c r="E77" s="6">
        <v>2016</v>
      </c>
      <c r="F77" s="5"/>
      <c r="G77" s="6">
        <v>2015</v>
      </c>
    </row>
    <row r="78" spans="1:7" ht="24" customHeight="1">
      <c r="A78" s="9" t="s">
        <v>70</v>
      </c>
      <c r="B78" s="10"/>
      <c r="E78" s="8"/>
      <c r="F78" s="12"/>
      <c r="G78" s="8"/>
    </row>
    <row r="79" spans="1:7" ht="24" customHeight="1">
      <c r="A79" s="4" t="s">
        <v>133</v>
      </c>
      <c r="E79" s="44">
        <v>-12491613</v>
      </c>
      <c r="F79" s="24"/>
      <c r="G79" s="44">
        <v>-13464708</v>
      </c>
    </row>
    <row r="80" spans="1:7" ht="24" customHeight="1">
      <c r="A80" s="4" t="s">
        <v>83</v>
      </c>
      <c r="E80" s="44">
        <v>-114900</v>
      </c>
      <c r="F80" s="24"/>
      <c r="G80" s="44">
        <v>-432500</v>
      </c>
    </row>
    <row r="81" spans="1:7" ht="24" customHeight="1">
      <c r="A81" s="4" t="s">
        <v>96</v>
      </c>
      <c r="E81" s="44">
        <v>92213</v>
      </c>
      <c r="F81" s="24"/>
      <c r="G81" s="44">
        <v>316977</v>
      </c>
    </row>
    <row r="82" spans="1:7" s="13" customFormat="1" ht="24" customHeight="1">
      <c r="A82" s="4" t="s">
        <v>57</v>
      </c>
      <c r="C82" s="28"/>
      <c r="E82" s="23">
        <v>1473138</v>
      </c>
      <c r="F82" s="24"/>
      <c r="G82" s="23">
        <v>886745</v>
      </c>
    </row>
    <row r="83" spans="1:7" s="13" customFormat="1" ht="24" customHeight="1">
      <c r="A83" s="9" t="s">
        <v>77</v>
      </c>
      <c r="B83" s="1"/>
      <c r="C83" s="11"/>
      <c r="D83" s="1"/>
      <c r="E83" s="17">
        <f>SUM(E79:E82)</f>
        <v>-11041162</v>
      </c>
      <c r="F83" s="14"/>
      <c r="G83" s="17">
        <f>SUM(G79:G82)</f>
        <v>-12693486</v>
      </c>
    </row>
    <row r="84" spans="1:7" ht="24" customHeight="1">
      <c r="A84" s="9" t="s">
        <v>72</v>
      </c>
      <c r="B84" s="10"/>
      <c r="E84" s="14"/>
      <c r="F84" s="14"/>
      <c r="G84" s="14"/>
    </row>
    <row r="85" spans="1:7" ht="24" customHeight="1">
      <c r="A85" s="4" t="s">
        <v>132</v>
      </c>
      <c r="E85" s="22">
        <v>-1907770</v>
      </c>
      <c r="F85" s="22"/>
      <c r="G85" s="22">
        <v>-795538</v>
      </c>
    </row>
    <row r="86" spans="1:7" ht="24" customHeight="1">
      <c r="A86" s="4" t="s">
        <v>78</v>
      </c>
      <c r="E86" s="22">
        <v>-48600000</v>
      </c>
      <c r="F86" s="22"/>
      <c r="G86" s="22">
        <v>-24300000</v>
      </c>
    </row>
    <row r="87" spans="1:7" ht="24" customHeight="1">
      <c r="A87" s="9" t="s">
        <v>58</v>
      </c>
      <c r="E87" s="17">
        <f>SUM(E85:E86)</f>
        <v>-50507770</v>
      </c>
      <c r="F87" s="14"/>
      <c r="G87" s="17">
        <f>SUM(G85:G86)</f>
        <v>-25095538</v>
      </c>
    </row>
    <row r="88" spans="1:7" ht="24" customHeight="1">
      <c r="A88" s="9" t="s">
        <v>143</v>
      </c>
      <c r="E88" s="18">
        <f>SUM(E87,E83,E70)</f>
        <v>52628147</v>
      </c>
      <c r="F88" s="14"/>
      <c r="G88" s="18">
        <f>SUM(G87,G83,G70)</f>
        <v>88898966</v>
      </c>
    </row>
    <row r="89" spans="1:7" ht="24" customHeight="1">
      <c r="A89" s="4" t="s">
        <v>109</v>
      </c>
      <c r="D89" s="4"/>
      <c r="E89" s="24">
        <v>-57101</v>
      </c>
      <c r="F89" s="24"/>
      <c r="G89" s="24">
        <v>16780</v>
      </c>
    </row>
    <row r="90" spans="1:7" ht="24" customHeight="1">
      <c r="A90" s="9" t="s">
        <v>92</v>
      </c>
      <c r="E90" s="16">
        <v>186021032</v>
      </c>
      <c r="F90" s="18"/>
      <c r="G90" s="16">
        <v>97105286</v>
      </c>
    </row>
    <row r="91" spans="1:7" ht="24" customHeight="1" thickBot="1">
      <c r="A91" s="9" t="s">
        <v>93</v>
      </c>
      <c r="E91" s="19">
        <f>SUM(E88:E90)</f>
        <v>238592078</v>
      </c>
      <c r="F91" s="14"/>
      <c r="G91" s="19">
        <f>SUM(G88:G90)</f>
        <v>186021032</v>
      </c>
    </row>
    <row r="92" spans="5:7" ht="24" customHeight="1" thickTop="1">
      <c r="E92" s="14">
        <f>SUM(E91-'BS'!E9)</f>
        <v>0</v>
      </c>
      <c r="F92" s="14"/>
      <c r="G92" s="14">
        <f>SUM(G91-'BS'!G9)</f>
        <v>0</v>
      </c>
    </row>
    <row r="93" ht="24" customHeight="1">
      <c r="A93" s="9" t="s">
        <v>75</v>
      </c>
    </row>
    <row r="94" ht="24" customHeight="1">
      <c r="A94" s="4" t="s">
        <v>66</v>
      </c>
    </row>
    <row r="95" ht="24" customHeight="1">
      <c r="A95" s="4" t="s">
        <v>118</v>
      </c>
    </row>
    <row r="96" spans="1:7" ht="24" customHeight="1">
      <c r="A96" s="4" t="s">
        <v>119</v>
      </c>
      <c r="C96" s="12"/>
      <c r="E96" s="24">
        <v>-838904.25</v>
      </c>
      <c r="F96" s="24"/>
      <c r="G96" s="24">
        <v>-1574261</v>
      </c>
    </row>
    <row r="97" spans="1:7" ht="24" customHeight="1">
      <c r="A97" s="4" t="s">
        <v>142</v>
      </c>
      <c r="C97" s="12"/>
      <c r="E97" s="24">
        <v>3449000</v>
      </c>
      <c r="F97" s="24"/>
      <c r="G97" s="24">
        <v>0</v>
      </c>
    </row>
    <row r="98" spans="3:6" ht="24" customHeight="1">
      <c r="C98" s="12"/>
      <c r="F98" s="4"/>
    </row>
    <row r="99" ht="24" customHeight="1">
      <c r="A99" s="4" t="s">
        <v>59</v>
      </c>
    </row>
  </sheetData>
  <sheetProtection/>
  <printOptions horizontalCentered="1"/>
  <pageMargins left="0.7874015748031497" right="0.2362204724409449" top="0.7874015748031497" bottom="0.2362204724409449" header="0.31496062992125984" footer="0.31496062992125984"/>
  <pageSetup fitToHeight="6" horizontalDpi="600" verticalDpi="600" orientation="portrait" paperSize="9" scale="85" r:id="rId1"/>
  <rowBreaks count="2" manualBreakCount="2">
    <brk id="37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view="pageBreakPreview" zoomScale="85" zoomScaleSheetLayoutView="85" zoomScalePageLayoutView="0" workbookViewId="0" topLeftCell="A1">
      <selection activeCell="O6" sqref="O6"/>
    </sheetView>
  </sheetViews>
  <sheetFormatPr defaultColWidth="9.140625" defaultRowHeight="22.5" customHeight="1"/>
  <cols>
    <col min="1" max="1" width="57.57421875" style="45" customWidth="1"/>
    <col min="2" max="2" width="1.7109375" style="45" customWidth="1"/>
    <col min="3" max="3" width="16.7109375" style="45" customWidth="1"/>
    <col min="4" max="4" width="1.7109375" style="45" customWidth="1"/>
    <col min="5" max="5" width="16.7109375" style="45" customWidth="1"/>
    <col min="6" max="6" width="1.7109375" style="45" customWidth="1"/>
    <col min="7" max="7" width="16.7109375" style="45" customWidth="1"/>
    <col min="8" max="8" width="1.7109375" style="45" customWidth="1"/>
    <col min="9" max="9" width="16.7109375" style="45" customWidth="1"/>
    <col min="10" max="10" width="1.7109375" style="45" customWidth="1"/>
    <col min="11" max="11" width="16.7109375" style="45" customWidth="1"/>
    <col min="12" max="12" width="1.7109375" style="45" customWidth="1"/>
    <col min="13" max="16384" width="9.140625" style="45" customWidth="1"/>
  </cols>
  <sheetData>
    <row r="1" spans="1:11" ht="22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2.5" customHeight="1">
      <c r="A2" s="67" t="s">
        <v>103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2.5" customHeight="1">
      <c r="A3" s="67" t="s">
        <v>136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46" customFormat="1" ht="22.5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3:9" s="46" customFormat="1" ht="22.5" customHeight="1">
      <c r="C5" s="46" t="s">
        <v>60</v>
      </c>
      <c r="G5" s="69" t="s">
        <v>61</v>
      </c>
      <c r="H5" s="69"/>
      <c r="I5" s="69"/>
    </row>
    <row r="6" spans="1:9" s="46" customFormat="1" ht="22.5" customHeight="1">
      <c r="A6" s="48"/>
      <c r="B6" s="48"/>
      <c r="C6" s="46" t="s">
        <v>81</v>
      </c>
      <c r="G6" s="49" t="s">
        <v>62</v>
      </c>
      <c r="H6" s="49"/>
      <c r="I6" s="49"/>
    </row>
    <row r="7" spans="1:11" s="46" customFormat="1" ht="22.5" customHeight="1">
      <c r="A7" s="48"/>
      <c r="B7" s="48"/>
      <c r="C7" s="47" t="s">
        <v>69</v>
      </c>
      <c r="E7" s="47" t="s">
        <v>23</v>
      </c>
      <c r="G7" s="47" t="s">
        <v>63</v>
      </c>
      <c r="I7" s="47" t="s">
        <v>64</v>
      </c>
      <c r="K7" s="47" t="s">
        <v>65</v>
      </c>
    </row>
    <row r="8" spans="1:11" s="46" customFormat="1" ht="22.5" customHeight="1">
      <c r="A8" s="48"/>
      <c r="B8" s="48"/>
      <c r="C8" s="49"/>
      <c r="E8" s="49"/>
      <c r="G8" s="49"/>
      <c r="I8" s="49"/>
      <c r="K8" s="49"/>
    </row>
    <row r="9" spans="1:11" ht="22.5" customHeight="1">
      <c r="A9" s="50" t="s">
        <v>123</v>
      </c>
      <c r="B9" s="50"/>
      <c r="C9" s="51">
        <v>121500000</v>
      </c>
      <c r="D9" s="51"/>
      <c r="E9" s="51">
        <v>233350000</v>
      </c>
      <c r="F9" s="51"/>
      <c r="G9" s="51">
        <v>12150000</v>
      </c>
      <c r="H9" s="51"/>
      <c r="I9" s="51">
        <v>243520122</v>
      </c>
      <c r="J9" s="51"/>
      <c r="K9" s="51">
        <f>SUM(C9:I9)</f>
        <v>610520122</v>
      </c>
    </row>
    <row r="10" spans="1:11" ht="22.5" customHeight="1">
      <c r="A10" s="53" t="s">
        <v>89</v>
      </c>
      <c r="B10" s="50"/>
      <c r="C10" s="51">
        <v>0</v>
      </c>
      <c r="D10" s="51"/>
      <c r="E10" s="51">
        <v>0</v>
      </c>
      <c r="F10" s="51"/>
      <c r="G10" s="51">
        <v>0</v>
      </c>
      <c r="H10" s="51"/>
      <c r="I10" s="51">
        <v>62140210</v>
      </c>
      <c r="J10" s="51"/>
      <c r="K10" s="51">
        <f>SUM(C10:I10)</f>
        <v>62140210</v>
      </c>
    </row>
    <row r="11" spans="1:11" ht="22.5" customHeight="1">
      <c r="A11" s="53" t="s">
        <v>117</v>
      </c>
      <c r="B11" s="50"/>
      <c r="C11" s="66">
        <v>0</v>
      </c>
      <c r="D11" s="51"/>
      <c r="E11" s="66">
        <v>0</v>
      </c>
      <c r="F11" s="51"/>
      <c r="G11" s="66">
        <v>0</v>
      </c>
      <c r="H11" s="51"/>
      <c r="I11" s="66">
        <v>-884098</v>
      </c>
      <c r="J11" s="51"/>
      <c r="K11" s="66">
        <f>SUM(C11:I11)</f>
        <v>-884098</v>
      </c>
    </row>
    <row r="12" spans="1:11" ht="22.5" customHeight="1">
      <c r="A12" s="53" t="s">
        <v>90</v>
      </c>
      <c r="C12" s="54">
        <f>SUM(C10:C11)</f>
        <v>0</v>
      </c>
      <c r="D12" s="52"/>
      <c r="E12" s="54">
        <f>SUM(E10:E11)</f>
        <v>0</v>
      </c>
      <c r="F12" s="52"/>
      <c r="G12" s="54">
        <f>SUM(G10:G11)</f>
        <v>0</v>
      </c>
      <c r="H12" s="52"/>
      <c r="I12" s="54">
        <f>SUM(I10:I11)</f>
        <v>61256112</v>
      </c>
      <c r="J12" s="52"/>
      <c r="K12" s="54">
        <f>SUM(K10:K11)</f>
        <v>61256112</v>
      </c>
    </row>
    <row r="13" spans="1:11" ht="22.5" customHeight="1">
      <c r="A13" s="53" t="s">
        <v>120</v>
      </c>
      <c r="C13" s="52">
        <v>0</v>
      </c>
      <c r="D13" s="52"/>
      <c r="E13" s="52">
        <v>0</v>
      </c>
      <c r="F13" s="52"/>
      <c r="G13" s="52">
        <v>0</v>
      </c>
      <c r="H13" s="52"/>
      <c r="I13" s="52">
        <v>-24300000</v>
      </c>
      <c r="J13" s="52"/>
      <c r="K13" s="52">
        <f>SUM(C13:I13)</f>
        <v>-24300000</v>
      </c>
    </row>
    <row r="14" spans="1:11" ht="22.5" customHeight="1" thickBot="1">
      <c r="A14" s="50" t="s">
        <v>124</v>
      </c>
      <c r="C14" s="55">
        <f>SUM(C9,C12,C13)</f>
        <v>121500000</v>
      </c>
      <c r="D14" s="52"/>
      <c r="E14" s="55">
        <f>SUM(E9,E12,E13)</f>
        <v>233350000</v>
      </c>
      <c r="F14" s="52"/>
      <c r="G14" s="55">
        <f>SUM(G9,G12,G13)</f>
        <v>12150000</v>
      </c>
      <c r="H14" s="52"/>
      <c r="I14" s="55">
        <f>SUM(I9,I12,I13)</f>
        <v>280476234</v>
      </c>
      <c r="J14" s="52"/>
      <c r="K14" s="55">
        <f>SUM(K9,K12,K13)</f>
        <v>647476234</v>
      </c>
    </row>
    <row r="15" spans="1:11" ht="22.5" customHeight="1" thickTop="1">
      <c r="A15" s="53"/>
      <c r="C15" s="56"/>
      <c r="D15" s="56"/>
      <c r="E15" s="56"/>
      <c r="F15" s="56"/>
      <c r="G15" s="56"/>
      <c r="H15" s="56"/>
      <c r="I15" s="56"/>
      <c r="J15" s="56"/>
      <c r="K15" s="56">
        <f>SUM(K14-'BS'!G54)</f>
        <v>0</v>
      </c>
    </row>
    <row r="16" spans="1:11" ht="22.5" customHeight="1">
      <c r="A16" s="50" t="s">
        <v>137</v>
      </c>
      <c r="B16" s="50"/>
      <c r="C16" s="51">
        <v>121500000</v>
      </c>
      <c r="D16" s="51"/>
      <c r="E16" s="51">
        <v>233350000</v>
      </c>
      <c r="F16" s="51"/>
      <c r="G16" s="51">
        <v>12150000</v>
      </c>
      <c r="H16" s="51"/>
      <c r="I16" s="51">
        <v>280476234</v>
      </c>
      <c r="J16" s="51"/>
      <c r="K16" s="51">
        <f>SUM(C16:I16)</f>
        <v>647476234</v>
      </c>
    </row>
    <row r="17" spans="1:11" ht="22.5" customHeight="1">
      <c r="A17" s="53" t="s">
        <v>89</v>
      </c>
      <c r="B17" s="50"/>
      <c r="C17" s="66">
        <v>0</v>
      </c>
      <c r="D17" s="51"/>
      <c r="E17" s="66">
        <v>0</v>
      </c>
      <c r="F17" s="51"/>
      <c r="G17" s="66">
        <v>0</v>
      </c>
      <c r="H17" s="51"/>
      <c r="I17" s="66">
        <f>SUM(PL!E24)</f>
        <v>69356993</v>
      </c>
      <c r="J17" s="51"/>
      <c r="K17" s="66">
        <f>SUM(C17:I17)</f>
        <v>69356993</v>
      </c>
    </row>
    <row r="18" spans="1:11" ht="22.5" customHeight="1">
      <c r="A18" s="53" t="s">
        <v>90</v>
      </c>
      <c r="C18" s="54">
        <f>SUM(C17:C17)</f>
        <v>0</v>
      </c>
      <c r="D18" s="52"/>
      <c r="E18" s="54">
        <f>SUM(E17:E17)</f>
        <v>0</v>
      </c>
      <c r="F18" s="52"/>
      <c r="G18" s="54">
        <f>SUM(G17:G17)</f>
        <v>0</v>
      </c>
      <c r="H18" s="52"/>
      <c r="I18" s="54">
        <f>SUM(I17:I17)</f>
        <v>69356993</v>
      </c>
      <c r="J18" s="52"/>
      <c r="K18" s="54">
        <f>SUM(K17:K17)</f>
        <v>69356993</v>
      </c>
    </row>
    <row r="19" spans="1:11" ht="22.5" customHeight="1">
      <c r="A19" s="53" t="s">
        <v>120</v>
      </c>
      <c r="C19" s="52">
        <v>0</v>
      </c>
      <c r="D19" s="52"/>
      <c r="E19" s="52">
        <v>0</v>
      </c>
      <c r="F19" s="52"/>
      <c r="G19" s="52">
        <v>0</v>
      </c>
      <c r="H19" s="52"/>
      <c r="I19" s="52">
        <v>-48600000</v>
      </c>
      <c r="J19" s="52"/>
      <c r="K19" s="52">
        <f>SUM(C19:I19)</f>
        <v>-48600000</v>
      </c>
    </row>
    <row r="20" spans="1:11" ht="22.5" customHeight="1" thickBot="1">
      <c r="A20" s="50" t="s">
        <v>138</v>
      </c>
      <c r="C20" s="55">
        <f>SUM(C16,C18,C19)</f>
        <v>121500000</v>
      </c>
      <c r="D20" s="52"/>
      <c r="E20" s="55">
        <f>SUM(E16,E18,E19)</f>
        <v>233350000</v>
      </c>
      <c r="F20" s="52"/>
      <c r="G20" s="55">
        <f>SUM(G16,G18,G19)</f>
        <v>12150000</v>
      </c>
      <c r="H20" s="52"/>
      <c r="I20" s="55">
        <f>SUM(I16,I18,I19)</f>
        <v>301233227</v>
      </c>
      <c r="J20" s="52"/>
      <c r="K20" s="55">
        <f>SUM(K16+K18+K19)</f>
        <v>668233227</v>
      </c>
    </row>
    <row r="21" spans="1:11" ht="22.5" customHeight="1" thickTop="1">
      <c r="A21" s="53"/>
      <c r="C21" s="56"/>
      <c r="D21" s="56"/>
      <c r="E21" s="56"/>
      <c r="F21" s="56"/>
      <c r="G21" s="56"/>
      <c r="H21" s="56"/>
      <c r="I21" s="56"/>
      <c r="J21" s="56"/>
      <c r="K21" s="56">
        <f>SUM(K20-'BS'!E54)</f>
        <v>0</v>
      </c>
    </row>
    <row r="22" spans="1:9" ht="22.5" customHeight="1">
      <c r="A22" s="53" t="s">
        <v>11</v>
      </c>
      <c r="B22" s="57"/>
      <c r="C22" s="58"/>
      <c r="D22" s="59"/>
      <c r="E22" s="59"/>
      <c r="F22" s="59"/>
      <c r="G22" s="59"/>
      <c r="H22" s="59"/>
      <c r="I22" s="59"/>
    </row>
    <row r="23" spans="1:9" ht="22.5" customHeight="1">
      <c r="A23" s="60"/>
      <c r="B23" s="57"/>
      <c r="C23" s="58"/>
      <c r="D23" s="59"/>
      <c r="E23" s="59"/>
      <c r="F23" s="59"/>
      <c r="G23" s="59"/>
      <c r="H23" s="59"/>
      <c r="I23" s="59"/>
    </row>
    <row r="24" spans="1:9" ht="22.5" customHeight="1">
      <c r="A24" s="61"/>
      <c r="B24" s="57"/>
      <c r="C24" s="58"/>
      <c r="D24" s="59"/>
      <c r="E24" s="59"/>
      <c r="F24" s="59"/>
      <c r="G24" s="62"/>
      <c r="H24" s="59"/>
      <c r="I24" s="62"/>
    </row>
    <row r="34" spans="1:9" ht="22.5" customHeight="1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22.5" customHeight="1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22.5" customHeight="1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22.5" customHeight="1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22.5" customHeight="1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22.5" customHeight="1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22.5" customHeight="1">
      <c r="A40" s="63"/>
      <c r="B40" s="63"/>
      <c r="C40" s="63"/>
      <c r="D40" s="63"/>
      <c r="E40" s="63"/>
      <c r="F40" s="63"/>
      <c r="G40" s="63"/>
      <c r="H40" s="63"/>
      <c r="I40" s="63"/>
    </row>
    <row r="41" spans="1:9" ht="22.5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22.5" customHeight="1">
      <c r="A42" s="63"/>
      <c r="B42" s="63"/>
      <c r="C42" s="63"/>
      <c r="D42" s="63"/>
      <c r="E42" s="63"/>
      <c r="F42" s="63"/>
      <c r="G42" s="63"/>
      <c r="H42" s="63"/>
      <c r="I42" s="63"/>
    </row>
    <row r="43" spans="1:9" ht="22.5" customHeight="1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22.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22.5" customHeight="1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22.5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22.5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9" ht="22.5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22.5" customHeight="1">
      <c r="A49" s="63"/>
      <c r="B49" s="63"/>
      <c r="C49" s="63"/>
      <c r="D49" s="63"/>
      <c r="E49" s="63"/>
      <c r="F49" s="63"/>
      <c r="G49" s="63"/>
      <c r="H49" s="63"/>
      <c r="I49" s="63"/>
    </row>
    <row r="59" spans="1:9" ht="22.5" customHeight="1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22.5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22.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22.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22.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22.5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22.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22.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22.5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22.5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22.5" customHeight="1">
      <c r="A69" s="63"/>
      <c r="B69" s="63"/>
      <c r="C69" s="63"/>
      <c r="D69" s="63"/>
      <c r="E69" s="63"/>
      <c r="F69" s="63"/>
      <c r="G69" s="63"/>
      <c r="H69" s="63"/>
      <c r="I69" s="64"/>
    </row>
  </sheetData>
  <sheetProtection/>
  <mergeCells count="5">
    <mergeCell ref="A1:K1"/>
    <mergeCell ref="A2:K2"/>
    <mergeCell ref="A3:K3"/>
    <mergeCell ref="A4:K4"/>
    <mergeCell ref="G5:I5"/>
  </mergeCells>
  <printOptions horizontalCentered="1"/>
  <pageMargins left="0.2362204724409449" right="0.2362204724409449" top="0.9055118110236221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THBKM0015</cp:lastModifiedBy>
  <cp:lastPrinted>2017-02-24T07:06:42Z</cp:lastPrinted>
  <dcterms:created xsi:type="dcterms:W3CDTF">2011-05-02T09:04:56Z</dcterms:created>
  <dcterms:modified xsi:type="dcterms:W3CDTF">2017-02-24T10:32:46Z</dcterms:modified>
  <cp:category/>
  <cp:version/>
  <cp:contentType/>
  <cp:contentStatus/>
</cp:coreProperties>
</file>