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28" yWindow="912" windowWidth="14388" windowHeight="9480" activeTab="0"/>
  </bookViews>
  <sheets>
    <sheet name="BS" sheetId="1" r:id="rId1"/>
    <sheet name="PL" sheetId="2" r:id="rId2"/>
    <sheet name="CE" sheetId="3" r:id="rId3"/>
  </sheets>
  <definedNames>
    <definedName name="_xlnm.Print_Area" localSheetId="0">'BS'!$A$1:$G$62</definedName>
    <definedName name="_xlnm.Print_Area" localSheetId="1">'PL'!$A$1:$F$97</definedName>
  </definedNames>
  <calcPr fullCalcOnLoad="1"/>
</workbook>
</file>

<file path=xl/sharedStrings.xml><?xml version="1.0" encoding="utf-8"?>
<sst xmlns="http://schemas.openxmlformats.org/spreadsheetml/2006/main" count="176" uniqueCount="142">
  <si>
    <t>บริษัท ไทยโพลีอะคริลิค จำกัด (มหาชน)</t>
  </si>
  <si>
    <t>งบแสดงฐานะการเงิน</t>
  </si>
  <si>
    <t>(หน่วย: บาท)</t>
  </si>
  <si>
    <t>หมายเหตุ</t>
  </si>
  <si>
    <t>สินทรัพย์</t>
  </si>
  <si>
    <t>สินทรัพย์หมุนเวียน</t>
  </si>
  <si>
    <t>เงินสดและรายการเทียบเท่าเงินสด</t>
  </si>
  <si>
    <t>สินทรัพย์หมุนเวียนอื่น</t>
  </si>
  <si>
    <t xml:space="preserve">   อื่น ๆ</t>
  </si>
  <si>
    <t>รวมสินทรัพย์หมุนเวียน</t>
  </si>
  <si>
    <t>สินทรัพย์ไม่หมุนเวียน</t>
  </si>
  <si>
    <t>รวมสินทรัพย์ไม่หมุนเวียน</t>
  </si>
  <si>
    <t>รวมสินทรัพย์</t>
  </si>
  <si>
    <t>หมายเหตุประกอบงบการเงินเป็นส่วนหนึ่งของงบการเงินนี้</t>
  </si>
  <si>
    <t>งบแสดงฐานะการเงิน (ต่อ)</t>
  </si>
  <si>
    <t>หนี้สินและส่วนของผู้ถือหุ้น</t>
  </si>
  <si>
    <t>หนี้สินหมุนเวียน</t>
  </si>
  <si>
    <t>หนี้สินหมุนเวียนอื่น</t>
  </si>
  <si>
    <t>รวมหนี้สินหมุนเวียน</t>
  </si>
  <si>
    <t>หนี้สินไม่หมุนเวียน</t>
  </si>
  <si>
    <t>สำรองผลประโยชน์ระยะยาวของพนักงาน</t>
  </si>
  <si>
    <t>รวมหนี้สินไม่หมุนเวียน</t>
  </si>
  <si>
    <t>รวมหนี้สิน</t>
  </si>
  <si>
    <t>ส่วนของผู้ถือหุ้น</t>
  </si>
  <si>
    <t>ทุนเรือนหุ้น</t>
  </si>
  <si>
    <t xml:space="preserve">   ทุนจดทะเบียน</t>
  </si>
  <si>
    <t xml:space="preserve">   ทุนออกจำหน่ายและชำระเต็มมูลค่าแล้ว</t>
  </si>
  <si>
    <t>ส่วนเกินมูลค่าหุ้นสามัญ</t>
  </si>
  <si>
    <t>กำไรสะสม</t>
  </si>
  <si>
    <t xml:space="preserve">   จัดสรรแล้ว - สำรองตามกฎหมาย</t>
  </si>
  <si>
    <t xml:space="preserve">   ยังไม่ได้จัดสรร</t>
  </si>
  <si>
    <t>รวมส่วนของผู้ถือหุ้น</t>
  </si>
  <si>
    <t>รวมหนี้สินและส่วนของผู้ถือหุ้น</t>
  </si>
  <si>
    <t>กรรมการ</t>
  </si>
  <si>
    <t>งบกำไรขาดทุนเบ็ดเสร็จ</t>
  </si>
  <si>
    <t>กำไรขาดทุน:</t>
  </si>
  <si>
    <t>รายได้</t>
  </si>
  <si>
    <t>รายได้จากการขาย</t>
  </si>
  <si>
    <t>รายได้อื่น</t>
  </si>
  <si>
    <t>รวมรายได้</t>
  </si>
  <si>
    <t>ค่าใช้จ่าย</t>
  </si>
  <si>
    <t>ค่าใช้จ่ายในการขาย</t>
  </si>
  <si>
    <t>ค่าใช้จ่ายในการบริหาร</t>
  </si>
  <si>
    <t>รวมค่าใช้จ่าย</t>
  </si>
  <si>
    <t>ค่าใช้จ่ายทางการเงิน</t>
  </si>
  <si>
    <t>กำไรต่อหุ้นขั้นพื้นฐาน</t>
  </si>
  <si>
    <t>งบกระแสเงินสด</t>
  </si>
  <si>
    <t>กำไรก่อนภาษี</t>
  </si>
  <si>
    <t>รายการปรับกระทบยอดกำไรก่อนภาษีเป็นเงินสดรับ (จ่าย)</t>
  </si>
  <si>
    <t xml:space="preserve">   จากกิจกรรมดำเนินงาน</t>
  </si>
  <si>
    <t xml:space="preserve">   ค่าเสื่อมราคาและค่าตัดจำหน่าย</t>
  </si>
  <si>
    <t xml:space="preserve">   สำรองผลประโยชน์ระยะยาวของพนักงาน</t>
  </si>
  <si>
    <t xml:space="preserve">   ดอกเบี้ยรับ</t>
  </si>
  <si>
    <t xml:space="preserve">   ค่าใช้จ่ายดอกเบี้ย</t>
  </si>
  <si>
    <t>กำไรจากการดำเนินงานก่อนการเปลี่ยนแปลงในสินทรัพย์</t>
  </si>
  <si>
    <t xml:space="preserve">   และหนี้สินดำเนินงาน</t>
  </si>
  <si>
    <t>สินทรัพย์ดำเนินงาน (เพิ่มขึ้น) ลดลง</t>
  </si>
  <si>
    <t xml:space="preserve">   สินค้าคงเหลือ</t>
  </si>
  <si>
    <t xml:space="preserve">   สินทรัพย์หมุนเวียนอื่น</t>
  </si>
  <si>
    <t>หนี้สินดำเนินงานเพิ่มขึ้น (ลดลง)</t>
  </si>
  <si>
    <t xml:space="preserve">   หนี้สินหมุนเวียนอื่น</t>
  </si>
  <si>
    <t>เงินสดจากกิจกรรมดำเนินงาน</t>
  </si>
  <si>
    <t xml:space="preserve">   จ่ายดอกเบี้ย</t>
  </si>
  <si>
    <t>เงินสดสุทธิจากกิจกรรมดำเนินงาน</t>
  </si>
  <si>
    <t>งบกระแสเงินสด (ต่อ)</t>
  </si>
  <si>
    <t>ดอกเบี้ยรับ</t>
  </si>
  <si>
    <t>เงินสดสุทธิใช้ไปในกิจกรรมจัดหาเงิน</t>
  </si>
  <si>
    <t>งบแสดงการเปลี่ยนแปลงส่วนของผู้ถือหุ้น</t>
  </si>
  <si>
    <t>ทุนเรือนหุ้นที่ออก</t>
  </si>
  <si>
    <t>ส่วนเกิน</t>
  </si>
  <si>
    <t>จัดสรรแล้ว -</t>
  </si>
  <si>
    <t>สำรองตามกฎหมาย</t>
  </si>
  <si>
    <t>ยังไม่ได้จัดสรร</t>
  </si>
  <si>
    <t>รวม</t>
  </si>
  <si>
    <t>ภาษีเงินได้ค้างจ่าย</t>
  </si>
  <si>
    <t>กระแสเงินสดจาก (ใช้ไปใน) กิจกรรมดำเนินงาน</t>
  </si>
  <si>
    <t>กระแสเงินสดจาก (ใช้ไปใน) กิจกรรมจัดหาเงิน</t>
  </si>
  <si>
    <t xml:space="preserve">   สำหรับเงินสดและรายการเทียบเท่าเงินสด</t>
  </si>
  <si>
    <t>ข้อมูลกระแสเงินสดเปิดเผยเพิ่มเติม</t>
  </si>
  <si>
    <t>รายการที่ไม่ใช่เงินสด</t>
  </si>
  <si>
    <t xml:space="preserve">   รายได้จากการขายเศษซาก</t>
  </si>
  <si>
    <t>จำหน่ายและชำระ</t>
  </si>
  <si>
    <t>เต็มมูลค่าแล้ว</t>
  </si>
  <si>
    <t>มูลค่าหุ้นสามัญ</t>
  </si>
  <si>
    <t>กำไรต่อหุ้น</t>
  </si>
  <si>
    <t>เงินลงทุนชั่วคราว - เงินฝากประจำ</t>
  </si>
  <si>
    <t>เงินปันผลจ่าย</t>
  </si>
  <si>
    <t xml:space="preserve">   จ่ายภาษีเงินได้</t>
  </si>
  <si>
    <t>กระแสเงินสดจาก (ใช้ไปใน) กิจกรรมลงทุน</t>
  </si>
  <si>
    <t>เงินสดสุทธิใช้ไปในกิจกรรมลงทุน</t>
  </si>
  <si>
    <t xml:space="preserve">   สินทรัพย์ไม่หมุนเวียนอื่น</t>
  </si>
  <si>
    <t xml:space="preserve">   กำไรจากการจำหน่ายอุปกรณ์</t>
  </si>
  <si>
    <t xml:space="preserve">สินค้าคงเหลือ </t>
  </si>
  <si>
    <t xml:space="preserve">ที่ดิน อาคารและอุปกรณ์ </t>
  </si>
  <si>
    <t>สินทรัพย์ไม่หมุนเวียนอื่น</t>
  </si>
  <si>
    <t>เจ้าหนี้การค้าและเจ้าหนี้อื่น</t>
  </si>
  <si>
    <t>กำไรสำหรับปี</t>
  </si>
  <si>
    <t xml:space="preserve">   เจ้าหนี้การค้าและเจ้าหนี้อื่น</t>
  </si>
  <si>
    <t>เงินสดและรายการเทียบเท่าเงินสดต้นปี</t>
  </si>
  <si>
    <t>เงินสดและรายการเทียบเท่าเงินสดปลายปี</t>
  </si>
  <si>
    <t>เงินสดรับจากการจำหน่ายอุปกรณ์</t>
  </si>
  <si>
    <t>ณ วันที่</t>
  </si>
  <si>
    <t>กำไรก่อนค่าใช้จ่ายทางการเงินและค่าใช้จ่ายภาษีเงินได้</t>
  </si>
  <si>
    <t>กำไรก่อนค่าใช้จ่ายภาษีเงินได้</t>
  </si>
  <si>
    <t>ค่าใช้จ่ายภาษีเงินได้</t>
  </si>
  <si>
    <t>กำไร (ขาดทุน) จากอัตราแลกเปลี่ยนที่ยังไม่เกิดขึ้นจริง</t>
  </si>
  <si>
    <t xml:space="preserve">   กำหนดชำระภายในหนึ่งปี</t>
  </si>
  <si>
    <t xml:space="preserve">      หุ้นสามัญ 121,500,000 หุ้น มูลค่าหุ้นละ 1 บาท</t>
  </si>
  <si>
    <t>หนี้สินภาษีเงินได้รอการตัดบัญชี</t>
  </si>
  <si>
    <t xml:space="preserve">   ค่าเผื่อหนี้สงสัยจะสูญ</t>
  </si>
  <si>
    <t>ยอดคงเหลือ ณ วันที่ 31 ธันวาคม 2557</t>
  </si>
  <si>
    <t>31 ธันวาคม 2557</t>
  </si>
  <si>
    <t>ส่วนของหนี้สินตามสัญญาเช่าการเงินที่ถึงกำหนดชำระภายในหนึ่งปี</t>
  </si>
  <si>
    <t xml:space="preserve">กำไรขาดทุนเบ็ดเสร็จรวมสำหรับปี </t>
  </si>
  <si>
    <t>ยอดคงเหลือ ณ วันที่ 1 มกราคม 2557</t>
  </si>
  <si>
    <t>สินทรัพย์ไม่มีตัวตน - ซอฟต์แวร์คอมพิวเตอร์</t>
  </si>
  <si>
    <t xml:space="preserve">   เจ้าหนี้จากการซื้อเครื่องจักรและอุปกรณ์ลดลง</t>
  </si>
  <si>
    <t>เงินปันผลจ่าย (หมายเหตุ 20)</t>
  </si>
  <si>
    <t>หนี้สินตามสัญญาเช่าการเงิน - สุทธิจากส่วนที่ถึง</t>
  </si>
  <si>
    <t>กำไรขาดทุนเบ็ดเสร็จอื่น:</t>
  </si>
  <si>
    <t>ลูกหนี้การค้าและลูกหนี้อื่น</t>
  </si>
  <si>
    <t xml:space="preserve">   ลูกหนี้การค้าและลูกหนี้อื่น</t>
  </si>
  <si>
    <t>สำหรับปีสิ้นสุดวันที่ 31 ธันวาคม 2558</t>
  </si>
  <si>
    <t>ยอดคงเหลือ ณ วันที่ 1 มกราคม 2558</t>
  </si>
  <si>
    <t>ยอดคงเหลือ ณ วันที่ 31 ธันวาคม 2558</t>
  </si>
  <si>
    <t>ณ วันที่ 31 ธันวาคม 2558</t>
  </si>
  <si>
    <t>31 ธันวาคม 2558</t>
  </si>
  <si>
    <t>รายได้ค่าบริการ</t>
  </si>
  <si>
    <t xml:space="preserve">   กำไรจากอัตราแลกเปลี่ยน</t>
  </si>
  <si>
    <t>ต้นทุนขายและบริการ</t>
  </si>
  <si>
    <t>รายการที่จะไม่ถูกบันทึกในส่วนของกำไรหรือขาดทุนในภายหลัง</t>
  </si>
  <si>
    <t xml:space="preserve">กำไรขาดทุนเบ็ดเสร็จอื่นสำหรับปี </t>
  </si>
  <si>
    <t>ผลขาดทุนจากการประมาณการตามหลักคณิตศาสตร์ประกันภัย</t>
  </si>
  <si>
    <t>หัก: ผลกระทบของภาษีเงินได้</t>
  </si>
  <si>
    <t xml:space="preserve">   ขาดทุนจากการตัดจำหน่ายอุปกรณ์</t>
  </si>
  <si>
    <t xml:space="preserve">   ขาดทุน (กำไร) จากอัตราแลกเปลี่ยนที่ยังไม่เกิดขึ้นจริง</t>
  </si>
  <si>
    <t>ซื้อซอฟต์แวร์คอมพิวเตอร์</t>
  </si>
  <si>
    <t>ชำระหนี้สินตามสัญญาเช่าการเงิน</t>
  </si>
  <si>
    <t>เงินสดและรายการเทียบเท่าเงินสดเพิ่มขึ้น (ลดลง) สุทธิ</t>
  </si>
  <si>
    <t>ปรับปรุงอาคาร และซื้อเครื่องจักรและอุปกรณ์</t>
  </si>
  <si>
    <t>สินทรัพย์ภาษีเงินได้รอการตัดบัญชี</t>
  </si>
  <si>
    <t xml:space="preserve">   การปรับลดสินค้าคงเหลือเป็นมูลค่าสุทธิที่จะได้รับ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</si>
</sst>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_);_(* \(#,##0.00\);_(* &quot;-&quot;_);_(@_)"/>
  </numFmts>
  <fonts count="43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6"/>
      <name val="Angsana New"/>
      <family val="1"/>
    </font>
    <font>
      <sz val="16"/>
      <name val="Angsana New"/>
      <family val="1"/>
    </font>
    <font>
      <u val="single"/>
      <sz val="16"/>
      <name val="Angsana New"/>
      <family val="1"/>
    </font>
    <font>
      <i/>
      <sz val="16"/>
      <name val="Angsana New"/>
      <family val="1"/>
    </font>
    <font>
      <sz val="10"/>
      <name val="ApFont"/>
      <family val="0"/>
    </font>
    <font>
      <sz val="10"/>
      <color indexed="8"/>
      <name val="Arial"/>
      <family val="2"/>
    </font>
    <font>
      <sz val="16"/>
      <color indexed="8"/>
      <name val="Angsana New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double"/>
    </border>
    <border>
      <left/>
      <right/>
      <top/>
      <bottom style="dotted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172" fontId="3" fillId="0" borderId="0" xfId="55" applyNumberFormat="1" applyFont="1" applyFill="1" applyAlignment="1">
      <alignment vertical="top"/>
      <protection/>
    </xf>
    <xf numFmtId="172" fontId="3" fillId="0" borderId="0" xfId="55" applyNumberFormat="1" applyFont="1" applyFill="1" applyAlignment="1">
      <alignment horizontal="center" vertical="top"/>
      <protection/>
    </xf>
    <xf numFmtId="0" fontId="4" fillId="0" borderId="0" xfId="55" applyNumberFormat="1" applyFont="1" applyFill="1" applyAlignment="1">
      <alignment horizontal="center" vertical="top"/>
      <protection/>
    </xf>
    <xf numFmtId="172" fontId="3" fillId="0" borderId="0" xfId="55" applyNumberFormat="1" applyFont="1" applyFill="1" applyBorder="1" applyAlignment="1">
      <alignment horizontal="center" vertical="top"/>
      <protection/>
    </xf>
    <xf numFmtId="172" fontId="3" fillId="0" borderId="10" xfId="55" applyNumberFormat="1" applyFont="1" applyFill="1" applyBorder="1" applyAlignment="1">
      <alignment horizontal="center" vertical="top"/>
      <protection/>
    </xf>
    <xf numFmtId="0" fontId="2" fillId="0" borderId="0" xfId="55" applyNumberFormat="1" applyFont="1" applyFill="1" applyAlignment="1">
      <alignment vertical="top"/>
      <protection/>
    </xf>
    <xf numFmtId="0" fontId="5" fillId="0" borderId="0" xfId="55" applyNumberFormat="1" applyFont="1" applyFill="1" applyAlignment="1">
      <alignment horizontal="center" vertical="top"/>
      <protection/>
    </xf>
    <xf numFmtId="0" fontId="3" fillId="0" borderId="0" xfId="55" applyNumberFormat="1" applyFont="1" applyFill="1" applyAlignment="1">
      <alignment vertical="top"/>
      <protection/>
    </xf>
    <xf numFmtId="169" fontId="3" fillId="0" borderId="0" xfId="55" applyNumberFormat="1" applyFont="1" applyFill="1" applyBorder="1" applyAlignment="1">
      <alignment horizontal="center" vertical="top"/>
      <protection/>
    </xf>
    <xf numFmtId="169" fontId="3" fillId="0" borderId="11" xfId="55" applyNumberFormat="1" applyFont="1" applyFill="1" applyBorder="1" applyAlignment="1">
      <alignment horizontal="center" vertical="top"/>
      <protection/>
    </xf>
    <xf numFmtId="169" fontId="3" fillId="0" borderId="0" xfId="55" applyNumberFormat="1" applyFont="1" applyFill="1" applyAlignment="1">
      <alignment vertical="top"/>
      <protection/>
    </xf>
    <xf numFmtId="0" fontId="2" fillId="0" borderId="0" xfId="0" applyNumberFormat="1" applyFont="1" applyFill="1" applyAlignment="1" quotePrefix="1">
      <alignment horizontal="left" vertical="center"/>
    </xf>
    <xf numFmtId="0" fontId="3" fillId="0" borderId="0" xfId="0" applyNumberFormat="1" applyFont="1" applyFill="1" applyAlignment="1">
      <alignment horizontal="centerContinuous" vertical="center"/>
    </xf>
    <xf numFmtId="172" fontId="3" fillId="0" borderId="0" xfId="0" applyNumberFormat="1" applyFont="1" applyFill="1" applyAlignment="1">
      <alignment horizontal="centerContinuous" vertical="center"/>
    </xf>
    <xf numFmtId="172" fontId="3" fillId="0" borderId="0" xfId="0" applyNumberFormat="1" applyFont="1" applyFill="1" applyAlignment="1">
      <alignment horizontal="left" vertical="center"/>
    </xf>
    <xf numFmtId="172" fontId="3" fillId="0" borderId="0" xfId="0" applyNumberFormat="1" applyFont="1" applyFill="1" applyAlignment="1" quotePrefix="1">
      <alignment horizontal="centerContinuous" vertical="center"/>
    </xf>
    <xf numFmtId="37" fontId="3" fillId="0" borderId="0" xfId="0" applyNumberFormat="1" applyFont="1" applyFill="1" applyAlignment="1">
      <alignment horizontal="right" vertical="center"/>
    </xf>
    <xf numFmtId="172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172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quotePrefix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172" fontId="3" fillId="0" borderId="0" xfId="0" applyNumberFormat="1" applyFont="1" applyFill="1" applyAlignment="1">
      <alignment horizontal="center" vertical="center"/>
    </xf>
    <xf numFmtId="169" fontId="3" fillId="0" borderId="0" xfId="0" applyNumberFormat="1" applyFont="1" applyFill="1" applyAlignment="1">
      <alignment horizontal="center" vertical="center"/>
    </xf>
    <xf numFmtId="169" fontId="3" fillId="0" borderId="12" xfId="0" applyNumberFormat="1" applyFont="1" applyFill="1" applyBorder="1" applyAlignment="1">
      <alignment horizontal="center" vertical="center"/>
    </xf>
    <xf numFmtId="169" fontId="3" fillId="0" borderId="0" xfId="0" applyNumberFormat="1" applyFont="1" applyFill="1" applyBorder="1" applyAlignment="1">
      <alignment horizontal="center" vertical="center"/>
    </xf>
    <xf numFmtId="169" fontId="3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 quotePrefix="1">
      <alignment horizontal="center" vertical="center"/>
    </xf>
    <xf numFmtId="169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37" fontId="3" fillId="0" borderId="0" xfId="0" applyNumberFormat="1" applyFont="1" applyFill="1" applyAlignment="1">
      <alignment vertical="center"/>
    </xf>
    <xf numFmtId="37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quotePrefix="1">
      <alignment horizontal="center" vertical="center"/>
    </xf>
    <xf numFmtId="169" fontId="3" fillId="0" borderId="13" xfId="0" applyNumberFormat="1" applyFont="1" applyFill="1" applyBorder="1" applyAlignment="1">
      <alignment horizontal="center" vertical="center"/>
    </xf>
    <xf numFmtId="173" fontId="3" fillId="0" borderId="13" xfId="0" applyNumberFormat="1" applyFont="1" applyFill="1" applyBorder="1" applyAlignment="1">
      <alignment horizontal="center" vertical="center"/>
    </xf>
    <xf numFmtId="173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>
      <alignment horizontal="center" vertical="center"/>
    </xf>
    <xf numFmtId="169" fontId="42" fillId="0" borderId="0" xfId="42" applyNumberFormat="1" applyFont="1" applyFill="1" applyAlignment="1">
      <alignment vertical="center"/>
    </xf>
    <xf numFmtId="0" fontId="2" fillId="0" borderId="0" xfId="0" applyNumberFormat="1" applyFont="1" applyFill="1" applyAlignment="1" quotePrefix="1">
      <alignment horizontal="left" vertical="top"/>
    </xf>
    <xf numFmtId="0" fontId="3" fillId="0" borderId="0" xfId="0" applyNumberFormat="1" applyFont="1" applyFill="1" applyAlignment="1">
      <alignment horizontal="centerContinuous" vertical="top"/>
    </xf>
    <xf numFmtId="172" fontId="3" fillId="0" borderId="0" xfId="0" applyNumberFormat="1" applyFont="1" applyFill="1" applyAlignment="1">
      <alignment horizontal="centerContinuous" vertical="top"/>
    </xf>
    <xf numFmtId="172" fontId="3" fillId="0" borderId="0" xfId="0" applyNumberFormat="1" applyFont="1" applyFill="1" applyAlignment="1">
      <alignment horizontal="left" vertical="top"/>
    </xf>
    <xf numFmtId="37" fontId="2" fillId="0" borderId="0" xfId="0" applyNumberFormat="1" applyFont="1" applyFill="1" applyAlignment="1">
      <alignment horizontal="left" vertical="top"/>
    </xf>
    <xf numFmtId="172" fontId="3" fillId="0" borderId="0" xfId="0" applyNumberFormat="1" applyFont="1" applyFill="1" applyAlignment="1" quotePrefix="1">
      <alignment horizontal="centerContinuous" vertical="top"/>
    </xf>
    <xf numFmtId="37" fontId="3" fillId="0" borderId="0" xfId="0" applyNumberFormat="1" applyFont="1" applyFill="1" applyAlignment="1">
      <alignment horizontal="right" vertical="top"/>
    </xf>
    <xf numFmtId="172" fontId="3" fillId="0" borderId="0" xfId="0" applyNumberFormat="1" applyFont="1" applyFill="1" applyAlignment="1">
      <alignment vertical="top"/>
    </xf>
    <xf numFmtId="172" fontId="3" fillId="0" borderId="0" xfId="0" applyNumberFormat="1" applyFont="1" applyFill="1" applyAlignment="1">
      <alignment horizontal="center" vertical="top"/>
    </xf>
    <xf numFmtId="0" fontId="3" fillId="0" borderId="0" xfId="0" applyNumberFormat="1" applyFont="1" applyFill="1" applyAlignment="1">
      <alignment vertical="top"/>
    </xf>
    <xf numFmtId="0" fontId="4" fillId="0" borderId="0" xfId="0" applyNumberFormat="1" applyFont="1" applyFill="1" applyAlignment="1">
      <alignment horizontal="center" vertical="top"/>
    </xf>
    <xf numFmtId="172" fontId="4" fillId="0" borderId="0" xfId="0" applyNumberFormat="1" applyFont="1" applyFill="1" applyAlignment="1">
      <alignment horizontal="right" vertical="top"/>
    </xf>
    <xf numFmtId="49" fontId="4" fillId="0" borderId="0" xfId="0" applyNumberFormat="1" applyFont="1" applyFill="1" applyBorder="1" applyAlignment="1" quotePrefix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Alignment="1">
      <alignment vertical="top"/>
    </xf>
    <xf numFmtId="0" fontId="5" fillId="0" borderId="0" xfId="0" applyNumberFormat="1" applyFont="1" applyFill="1" applyAlignment="1">
      <alignment horizontal="center" vertical="top"/>
    </xf>
    <xf numFmtId="169" fontId="3" fillId="0" borderId="0" xfId="0" applyNumberFormat="1" applyFont="1" applyFill="1" applyAlignment="1">
      <alignment horizontal="right" vertical="top"/>
    </xf>
    <xf numFmtId="172" fontId="5" fillId="0" borderId="0" xfId="0" applyNumberFormat="1" applyFont="1" applyFill="1" applyBorder="1" applyAlignment="1">
      <alignment horizontal="center" vertical="top"/>
    </xf>
    <xf numFmtId="169" fontId="3" fillId="0" borderId="0" xfId="0" applyNumberFormat="1" applyFont="1" applyFill="1" applyBorder="1" applyAlignment="1">
      <alignment horizontal="right" vertical="top"/>
    </xf>
    <xf numFmtId="169" fontId="5" fillId="0" borderId="0" xfId="0" applyNumberFormat="1" applyFont="1" applyFill="1" applyBorder="1" applyAlignment="1">
      <alignment horizontal="right" vertical="top"/>
    </xf>
    <xf numFmtId="0" fontId="3" fillId="0" borderId="0" xfId="0" applyNumberFormat="1" applyFont="1" applyFill="1" applyAlignment="1" quotePrefix="1">
      <alignment horizontal="left" vertical="top"/>
    </xf>
    <xf numFmtId="169" fontId="3" fillId="0" borderId="12" xfId="0" applyNumberFormat="1" applyFont="1" applyFill="1" applyBorder="1" applyAlignment="1">
      <alignment horizontal="right" vertical="top"/>
    </xf>
    <xf numFmtId="0" fontId="3" fillId="0" borderId="0" xfId="0" applyNumberFormat="1" applyFont="1" applyFill="1" applyAlignment="1">
      <alignment horizontal="left" vertical="top"/>
    </xf>
    <xf numFmtId="169" fontId="3" fillId="0" borderId="10" xfId="0" applyNumberFormat="1" applyFont="1" applyFill="1" applyBorder="1" applyAlignment="1">
      <alignment horizontal="right" vertical="top"/>
    </xf>
    <xf numFmtId="169" fontId="3" fillId="0" borderId="11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Alignment="1">
      <alignment horizontal="left" vertical="top"/>
    </xf>
    <xf numFmtId="172" fontId="3" fillId="0" borderId="0" xfId="0" applyNumberFormat="1" applyFont="1" applyFill="1" applyAlignment="1">
      <alignment horizontal="right" vertical="top"/>
    </xf>
    <xf numFmtId="169" fontId="3" fillId="0" borderId="0" xfId="0" applyNumberFormat="1" applyFont="1" applyFill="1" applyAlignment="1">
      <alignment horizontal="center" vertical="top"/>
    </xf>
    <xf numFmtId="169" fontId="3" fillId="0" borderId="12" xfId="0" applyNumberFormat="1" applyFont="1" applyFill="1" applyBorder="1" applyAlignment="1">
      <alignment horizontal="center" vertical="top"/>
    </xf>
    <xf numFmtId="169" fontId="3" fillId="0" borderId="0" xfId="0" applyNumberFormat="1" applyFont="1" applyFill="1" applyBorder="1" applyAlignment="1">
      <alignment horizontal="center" vertical="top"/>
    </xf>
    <xf numFmtId="169" fontId="3" fillId="0" borderId="10" xfId="0" applyNumberFormat="1" applyFont="1" applyFill="1" applyBorder="1" applyAlignment="1">
      <alignment horizontal="center" vertical="top"/>
    </xf>
    <xf numFmtId="169" fontId="3" fillId="0" borderId="13" xfId="0" applyNumberFormat="1" applyFont="1" applyFill="1" applyBorder="1" applyAlignment="1">
      <alignment horizontal="right" vertical="top"/>
    </xf>
    <xf numFmtId="0" fontId="3" fillId="0" borderId="0" xfId="0" applyNumberFormat="1" applyFont="1" applyFill="1" applyBorder="1" applyAlignment="1">
      <alignment horizontal="left" vertical="top"/>
    </xf>
    <xf numFmtId="0" fontId="3" fillId="0" borderId="0" xfId="0" applyNumberFormat="1" applyFont="1" applyFill="1" applyAlignment="1" quotePrefix="1">
      <alignment horizontal="center" vertical="top"/>
    </xf>
    <xf numFmtId="169" fontId="3" fillId="0" borderId="0" xfId="0" applyNumberFormat="1" applyFont="1" applyFill="1" applyAlignment="1">
      <alignment vertical="top"/>
    </xf>
    <xf numFmtId="0" fontId="3" fillId="0" borderId="14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vertical="top"/>
    </xf>
    <xf numFmtId="0" fontId="2" fillId="0" borderId="0" xfId="55" applyNumberFormat="1" applyFont="1" applyFill="1" applyAlignment="1">
      <alignment horizontal="left" vertical="top"/>
      <protection/>
    </xf>
    <xf numFmtId="169" fontId="3" fillId="0" borderId="0" xfId="55" applyNumberFormat="1" applyFont="1" applyFill="1" applyAlignment="1">
      <alignment horizontal="center" vertical="top"/>
      <protection/>
    </xf>
    <xf numFmtId="169" fontId="3" fillId="0" borderId="10" xfId="0" applyNumberFormat="1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 horizontal="centerContinuous" vertical="center"/>
    </xf>
    <xf numFmtId="172" fontId="3" fillId="0" borderId="0" xfId="0" applyNumberFormat="1" applyFont="1" applyFill="1" applyBorder="1" applyAlignment="1">
      <alignment vertical="center"/>
    </xf>
    <xf numFmtId="169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Alignment="1">
      <alignment vertical="center"/>
    </xf>
    <xf numFmtId="0" fontId="3" fillId="0" borderId="0" xfId="55" applyNumberFormat="1" applyFont="1" applyFill="1" applyAlignment="1">
      <alignment horizontal="left" vertical="top"/>
      <protection/>
    </xf>
    <xf numFmtId="169" fontId="3" fillId="0" borderId="10" xfId="55" applyNumberFormat="1" applyFont="1" applyFill="1" applyBorder="1" applyAlignment="1">
      <alignment horizontal="center" vertical="top"/>
      <protection/>
    </xf>
    <xf numFmtId="172" fontId="3" fillId="0" borderId="10" xfId="0" applyNumberFormat="1" applyFont="1" applyFill="1" applyBorder="1" applyAlignment="1">
      <alignment vertical="center"/>
    </xf>
    <xf numFmtId="37" fontId="2" fillId="0" borderId="0" xfId="55" applyNumberFormat="1" applyFont="1" applyFill="1" applyAlignment="1" quotePrefix="1">
      <alignment horizontal="left" vertical="top"/>
      <protection/>
    </xf>
    <xf numFmtId="37" fontId="2" fillId="0" borderId="0" xfId="55" applyNumberFormat="1" applyFont="1" applyFill="1" applyAlignment="1">
      <alignment horizontal="left" vertical="top"/>
      <protection/>
    </xf>
    <xf numFmtId="172" fontId="3" fillId="0" borderId="0" xfId="55" applyNumberFormat="1" applyFont="1" applyFill="1" applyAlignment="1">
      <alignment horizontal="right" vertical="top"/>
      <protection/>
    </xf>
    <xf numFmtId="172" fontId="3" fillId="0" borderId="10" xfId="55" applyNumberFormat="1" applyFont="1" applyFill="1" applyBorder="1" applyAlignment="1">
      <alignment horizontal="center" vertical="top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showGridLines="0" tabSelected="1" view="pageBreakPreview" zoomScaleSheetLayoutView="100" zoomScalePageLayoutView="0" workbookViewId="0" topLeftCell="A37">
      <selection activeCell="D53" sqref="D53"/>
    </sheetView>
  </sheetViews>
  <sheetFormatPr defaultColWidth="10.7109375" defaultRowHeight="22.5" customHeight="1"/>
  <cols>
    <col min="1" max="1" width="56.8515625" style="56" customWidth="1"/>
    <col min="2" max="2" width="9.57421875" style="56" customWidth="1"/>
    <col min="3" max="3" width="2.140625" style="54" customWidth="1"/>
    <col min="4" max="4" width="15.7109375" style="54" customWidth="1"/>
    <col min="5" max="5" width="0.9921875" style="54" customWidth="1"/>
    <col min="6" max="6" width="15.7109375" style="54" customWidth="1"/>
    <col min="7" max="7" width="0.9921875" style="54" customWidth="1"/>
    <col min="8" max="8" width="14.421875" style="54" customWidth="1"/>
    <col min="9" max="9" width="15.421875" style="54" customWidth="1"/>
    <col min="10" max="16384" width="10.7109375" style="54" customWidth="1"/>
  </cols>
  <sheetData>
    <row r="1" spans="1:6" s="50" customFormat="1" ht="22.5" customHeight="1">
      <c r="A1" s="47" t="s">
        <v>0</v>
      </c>
      <c r="B1" s="48"/>
      <c r="C1" s="49"/>
      <c r="D1" s="49"/>
      <c r="E1" s="49"/>
      <c r="F1" s="49"/>
    </row>
    <row r="2" spans="1:6" s="50" customFormat="1" ht="22.5" customHeight="1">
      <c r="A2" s="51" t="s">
        <v>1</v>
      </c>
      <c r="B2" s="48"/>
      <c r="C2" s="49"/>
      <c r="D2" s="52"/>
      <c r="E2" s="49"/>
      <c r="F2" s="52"/>
    </row>
    <row r="3" spans="1:6" s="50" customFormat="1" ht="22.5" customHeight="1">
      <c r="A3" s="47" t="s">
        <v>125</v>
      </c>
      <c r="B3" s="48"/>
      <c r="C3" s="49"/>
      <c r="D3" s="52"/>
      <c r="E3" s="49"/>
      <c r="F3" s="52"/>
    </row>
    <row r="4" spans="1:6" ht="22.5" customHeight="1">
      <c r="A4" s="48"/>
      <c r="B4" s="48"/>
      <c r="C4" s="49"/>
      <c r="D4" s="49"/>
      <c r="E4" s="49"/>
      <c r="F4" s="53" t="s">
        <v>2</v>
      </c>
    </row>
    <row r="5" spans="1:6" ht="22.5" customHeight="1">
      <c r="A5" s="48"/>
      <c r="B5" s="48"/>
      <c r="C5" s="49"/>
      <c r="D5" s="55" t="s">
        <v>101</v>
      </c>
      <c r="E5" s="55"/>
      <c r="F5" s="55" t="s">
        <v>101</v>
      </c>
    </row>
    <row r="6" spans="2:6" ht="22.5" customHeight="1">
      <c r="B6" s="57" t="s">
        <v>3</v>
      </c>
      <c r="C6" s="58"/>
      <c r="D6" s="59" t="s">
        <v>126</v>
      </c>
      <c r="E6" s="60"/>
      <c r="F6" s="59" t="s">
        <v>111</v>
      </c>
    </row>
    <row r="7" ht="22.5" customHeight="1">
      <c r="A7" s="61" t="s">
        <v>4</v>
      </c>
    </row>
    <row r="8" spans="1:2" ht="22.5" customHeight="1">
      <c r="A8" s="61" t="s">
        <v>5</v>
      </c>
      <c r="B8" s="62"/>
    </row>
    <row r="9" spans="1:6" ht="22.5" customHeight="1">
      <c r="A9" s="56" t="s">
        <v>6</v>
      </c>
      <c r="B9" s="62">
        <v>7</v>
      </c>
      <c r="D9" s="63">
        <v>186021032</v>
      </c>
      <c r="E9" s="63"/>
      <c r="F9" s="63">
        <v>97105286</v>
      </c>
    </row>
    <row r="10" spans="1:6" ht="22.5" customHeight="1">
      <c r="A10" s="56" t="s">
        <v>85</v>
      </c>
      <c r="B10" s="62"/>
      <c r="D10" s="63">
        <v>1107550</v>
      </c>
      <c r="E10" s="63"/>
      <c r="F10" s="63">
        <v>1091344</v>
      </c>
    </row>
    <row r="11" spans="1:6" ht="22.5" customHeight="1">
      <c r="A11" s="56" t="s">
        <v>120</v>
      </c>
      <c r="B11" s="62">
        <v>8</v>
      </c>
      <c r="C11" s="64"/>
      <c r="D11" s="65">
        <v>241366477</v>
      </c>
      <c r="E11" s="66"/>
      <c r="F11" s="65">
        <v>285183616</v>
      </c>
    </row>
    <row r="12" spans="1:6" ht="22.5" customHeight="1">
      <c r="A12" s="67" t="s">
        <v>92</v>
      </c>
      <c r="B12" s="62">
        <v>9</v>
      </c>
      <c r="D12" s="63">
        <v>109738109</v>
      </c>
      <c r="E12" s="63"/>
      <c r="F12" s="63">
        <v>142842602</v>
      </c>
    </row>
    <row r="13" spans="1:6" ht="22.5" customHeight="1">
      <c r="A13" s="56" t="s">
        <v>7</v>
      </c>
      <c r="B13" s="62"/>
      <c r="D13" s="63">
        <v>6434194</v>
      </c>
      <c r="E13" s="63"/>
      <c r="F13" s="63">
        <v>13497159</v>
      </c>
    </row>
    <row r="14" spans="1:6" ht="22.5" customHeight="1">
      <c r="A14" s="61" t="s">
        <v>9</v>
      </c>
      <c r="B14" s="62"/>
      <c r="D14" s="68">
        <f>SUM(D9:D13)</f>
        <v>544667362</v>
      </c>
      <c r="E14" s="63"/>
      <c r="F14" s="68">
        <f>SUM(F9:F13)</f>
        <v>539720007</v>
      </c>
    </row>
    <row r="15" spans="1:6" ht="22.5" customHeight="1">
      <c r="A15" s="61" t="s">
        <v>10</v>
      </c>
      <c r="B15" s="62"/>
      <c r="D15" s="63"/>
      <c r="E15" s="63"/>
      <c r="F15" s="63"/>
    </row>
    <row r="16" spans="1:6" ht="22.5" customHeight="1">
      <c r="A16" s="67" t="s">
        <v>93</v>
      </c>
      <c r="B16" s="62">
        <v>10</v>
      </c>
      <c r="D16" s="63">
        <v>380948659</v>
      </c>
      <c r="E16" s="63"/>
      <c r="F16" s="63">
        <v>393659514</v>
      </c>
    </row>
    <row r="17" spans="1:6" ht="22.5" customHeight="1">
      <c r="A17" s="69" t="s">
        <v>115</v>
      </c>
      <c r="B17" s="62"/>
      <c r="D17" s="63">
        <v>542855</v>
      </c>
      <c r="E17" s="63"/>
      <c r="F17" s="63">
        <v>655213</v>
      </c>
    </row>
    <row r="18" spans="1:6" ht="22.5" customHeight="1">
      <c r="A18" s="69" t="s">
        <v>140</v>
      </c>
      <c r="B18" s="62">
        <v>16</v>
      </c>
      <c r="D18" s="63">
        <v>1520179</v>
      </c>
      <c r="E18" s="63"/>
      <c r="F18" s="63">
        <v>0</v>
      </c>
    </row>
    <row r="19" spans="1:6" ht="22.5" customHeight="1">
      <c r="A19" s="56" t="s">
        <v>94</v>
      </c>
      <c r="B19" s="62"/>
      <c r="D19" s="70">
        <v>284017</v>
      </c>
      <c r="E19" s="63"/>
      <c r="F19" s="70">
        <v>286717</v>
      </c>
    </row>
    <row r="20" spans="1:6" ht="22.5" customHeight="1">
      <c r="A20" s="61" t="s">
        <v>11</v>
      </c>
      <c r="B20" s="62"/>
      <c r="D20" s="63">
        <f>SUM(D16:D19)</f>
        <v>383295710</v>
      </c>
      <c r="E20" s="63"/>
      <c r="F20" s="63">
        <f>SUM(F16:F19)</f>
        <v>394601444</v>
      </c>
    </row>
    <row r="21" spans="1:6" ht="22.5" customHeight="1" thickBot="1">
      <c r="A21" s="61" t="s">
        <v>12</v>
      </c>
      <c r="D21" s="71">
        <f>SUM(D20,D14)</f>
        <v>927963072</v>
      </c>
      <c r="E21" s="65"/>
      <c r="F21" s="71">
        <f>SUM(F20,F14)</f>
        <v>934321451</v>
      </c>
    </row>
    <row r="22" ht="22.5" customHeight="1" thickTop="1"/>
    <row r="23" ht="22.5" customHeight="1">
      <c r="A23" s="56" t="s">
        <v>13</v>
      </c>
    </row>
    <row r="24" spans="1:6" s="50" customFormat="1" ht="22.5" customHeight="1">
      <c r="A24" s="47" t="s">
        <v>0</v>
      </c>
      <c r="B24" s="48"/>
      <c r="C24" s="49"/>
      <c r="D24" s="49"/>
      <c r="E24" s="49"/>
      <c r="F24" s="49"/>
    </row>
    <row r="25" spans="1:6" s="50" customFormat="1" ht="22.5" customHeight="1">
      <c r="A25" s="72" t="s">
        <v>14</v>
      </c>
      <c r="B25" s="48"/>
      <c r="C25" s="49"/>
      <c r="D25" s="52"/>
      <c r="E25" s="49"/>
      <c r="F25" s="52"/>
    </row>
    <row r="26" spans="1:6" s="50" customFormat="1" ht="22.5" customHeight="1">
      <c r="A26" s="47" t="s">
        <v>125</v>
      </c>
      <c r="B26" s="48"/>
      <c r="C26" s="49"/>
      <c r="D26" s="52"/>
      <c r="E26" s="49"/>
      <c r="F26" s="52"/>
    </row>
    <row r="27" spans="1:6" ht="22.5" customHeight="1">
      <c r="A27" s="48"/>
      <c r="B27" s="48"/>
      <c r="C27" s="49"/>
      <c r="D27" s="49"/>
      <c r="E27" s="49"/>
      <c r="F27" s="53" t="s">
        <v>2</v>
      </c>
    </row>
    <row r="28" spans="1:6" ht="22.5" customHeight="1">
      <c r="A28" s="48"/>
      <c r="B28" s="48"/>
      <c r="C28" s="49"/>
      <c r="D28" s="55" t="s">
        <v>101</v>
      </c>
      <c r="E28" s="55"/>
      <c r="F28" s="55" t="s">
        <v>101</v>
      </c>
    </row>
    <row r="29" spans="2:6" ht="22.5" customHeight="1">
      <c r="B29" s="57" t="s">
        <v>3</v>
      </c>
      <c r="C29" s="58"/>
      <c r="D29" s="59" t="s">
        <v>126</v>
      </c>
      <c r="E29" s="60"/>
      <c r="F29" s="59" t="s">
        <v>111</v>
      </c>
    </row>
    <row r="30" ht="22.5" customHeight="1">
      <c r="A30" s="61" t="s">
        <v>15</v>
      </c>
    </row>
    <row r="31" ht="22.5" customHeight="1">
      <c r="A31" s="61" t="s">
        <v>16</v>
      </c>
    </row>
    <row r="32" spans="1:6" ht="22.5" customHeight="1">
      <c r="A32" s="67" t="s">
        <v>95</v>
      </c>
      <c r="B32" s="62">
        <v>11</v>
      </c>
      <c r="D32" s="55">
        <v>239324176</v>
      </c>
      <c r="E32" s="55"/>
      <c r="F32" s="55">
        <v>292775649</v>
      </c>
    </row>
    <row r="33" spans="1:6" ht="22.5" customHeight="1">
      <c r="A33" s="56" t="s">
        <v>112</v>
      </c>
      <c r="B33" s="62"/>
      <c r="D33" s="63">
        <v>848187</v>
      </c>
      <c r="E33" s="55"/>
      <c r="F33" s="63">
        <v>795538</v>
      </c>
    </row>
    <row r="34" spans="1:6" ht="22.5" customHeight="1">
      <c r="A34" s="69" t="s">
        <v>74</v>
      </c>
      <c r="B34" s="62"/>
      <c r="D34" s="74">
        <v>11826575</v>
      </c>
      <c r="E34" s="74"/>
      <c r="F34" s="74">
        <v>2193239</v>
      </c>
    </row>
    <row r="35" spans="1:6" ht="22.5" customHeight="1">
      <c r="A35" s="56" t="s">
        <v>17</v>
      </c>
      <c r="B35" s="62"/>
      <c r="D35" s="74">
        <v>5364389</v>
      </c>
      <c r="E35" s="74"/>
      <c r="F35" s="74">
        <v>6267543</v>
      </c>
    </row>
    <row r="36" spans="1:6" ht="22.5" customHeight="1">
      <c r="A36" s="61" t="s">
        <v>18</v>
      </c>
      <c r="B36" s="62"/>
      <c r="D36" s="75">
        <f>SUM(D32:D35)</f>
        <v>257363327</v>
      </c>
      <c r="E36" s="76"/>
      <c r="F36" s="75">
        <f>SUM(F32:F35)</f>
        <v>302031969</v>
      </c>
    </row>
    <row r="37" spans="1:6" ht="22.5" customHeight="1">
      <c r="A37" s="61" t="s">
        <v>19</v>
      </c>
      <c r="B37" s="62"/>
      <c r="D37" s="76"/>
      <c r="E37" s="76"/>
      <c r="F37" s="76"/>
    </row>
    <row r="38" spans="1:6" ht="22.5" customHeight="1">
      <c r="A38" s="56" t="s">
        <v>118</v>
      </c>
      <c r="B38" s="62"/>
      <c r="D38" s="76"/>
      <c r="E38" s="76"/>
      <c r="F38" s="76"/>
    </row>
    <row r="39" spans="1:6" ht="22.5" customHeight="1">
      <c r="A39" s="56" t="s">
        <v>106</v>
      </c>
      <c r="B39" s="62"/>
      <c r="D39" s="76">
        <v>1282360</v>
      </c>
      <c r="E39" s="76"/>
      <c r="F39" s="76">
        <v>2130547</v>
      </c>
    </row>
    <row r="40" spans="1:6" ht="22.5" customHeight="1">
      <c r="A40" s="56" t="s">
        <v>20</v>
      </c>
      <c r="B40" s="62">
        <v>12</v>
      </c>
      <c r="D40" s="76">
        <v>21841151</v>
      </c>
      <c r="E40" s="76"/>
      <c r="F40" s="76">
        <v>18763114</v>
      </c>
    </row>
    <row r="41" spans="1:6" ht="22.5" customHeight="1">
      <c r="A41" s="56" t="s">
        <v>108</v>
      </c>
      <c r="B41" s="62">
        <v>16</v>
      </c>
      <c r="D41" s="77">
        <v>0</v>
      </c>
      <c r="E41" s="76"/>
      <c r="F41" s="77">
        <v>875699</v>
      </c>
    </row>
    <row r="42" spans="1:6" ht="22.5" customHeight="1">
      <c r="A42" s="61" t="s">
        <v>21</v>
      </c>
      <c r="B42" s="62"/>
      <c r="D42" s="76">
        <f>SUM(D39:D41)</f>
        <v>23123511</v>
      </c>
      <c r="E42" s="76"/>
      <c r="F42" s="76">
        <f>SUM(F39:F41)</f>
        <v>21769360</v>
      </c>
    </row>
    <row r="43" spans="1:6" ht="22.5" customHeight="1">
      <c r="A43" s="61" t="s">
        <v>22</v>
      </c>
      <c r="D43" s="75">
        <f>SUM(D42,D36)</f>
        <v>280486838</v>
      </c>
      <c r="E43" s="76"/>
      <c r="F43" s="75">
        <f>SUM(F42,F36)</f>
        <v>323801329</v>
      </c>
    </row>
    <row r="44" spans="1:6" ht="22.5" customHeight="1">
      <c r="A44" s="61" t="s">
        <v>23</v>
      </c>
      <c r="D44" s="73"/>
      <c r="E44" s="73"/>
      <c r="F44" s="73"/>
    </row>
    <row r="45" spans="1:6" ht="22.5" customHeight="1">
      <c r="A45" s="56" t="s">
        <v>24</v>
      </c>
      <c r="D45" s="73"/>
      <c r="E45" s="73"/>
      <c r="F45" s="73"/>
    </row>
    <row r="46" spans="1:6" ht="22.5" customHeight="1">
      <c r="A46" s="69" t="s">
        <v>25</v>
      </c>
      <c r="B46" s="62"/>
      <c r="D46" s="73"/>
      <c r="E46" s="73"/>
      <c r="F46" s="73"/>
    </row>
    <row r="47" spans="1:6" ht="22.5" customHeight="1" thickBot="1">
      <c r="A47" s="69" t="s">
        <v>107</v>
      </c>
      <c r="B47" s="62"/>
      <c r="D47" s="78">
        <v>121500000</v>
      </c>
      <c r="E47" s="65"/>
      <c r="F47" s="78">
        <v>121500000</v>
      </c>
    </row>
    <row r="48" spans="1:6" ht="22.5" customHeight="1" thickTop="1">
      <c r="A48" s="69" t="s">
        <v>26</v>
      </c>
      <c r="B48" s="62"/>
      <c r="D48" s="63"/>
      <c r="E48" s="63"/>
      <c r="F48" s="63"/>
    </row>
    <row r="49" spans="1:6" ht="22.5" customHeight="1">
      <c r="A49" s="69" t="s">
        <v>107</v>
      </c>
      <c r="D49" s="63">
        <v>121500000</v>
      </c>
      <c r="E49" s="65"/>
      <c r="F49" s="63">
        <v>121500000</v>
      </c>
    </row>
    <row r="50" spans="1:6" ht="22.5" customHeight="1">
      <c r="A50" s="56" t="s">
        <v>27</v>
      </c>
      <c r="D50" s="63">
        <v>233350000</v>
      </c>
      <c r="E50" s="63"/>
      <c r="F50" s="63">
        <v>233350000</v>
      </c>
    </row>
    <row r="51" spans="1:5" ht="22.5" customHeight="1">
      <c r="A51" s="69" t="s">
        <v>28</v>
      </c>
      <c r="B51" s="62"/>
      <c r="E51" s="63"/>
    </row>
    <row r="52" spans="1:6" ht="22.5" customHeight="1">
      <c r="A52" s="69" t="s">
        <v>29</v>
      </c>
      <c r="B52" s="62">
        <v>14</v>
      </c>
      <c r="D52" s="63">
        <v>12150000</v>
      </c>
      <c r="E52" s="63"/>
      <c r="F52" s="63">
        <v>12150000</v>
      </c>
    </row>
    <row r="53" spans="1:6" ht="22.5" customHeight="1">
      <c r="A53" s="79" t="s">
        <v>30</v>
      </c>
      <c r="D53" s="70">
        <f>SUM('CE'!J19)</f>
        <v>280476234</v>
      </c>
      <c r="E53" s="65"/>
      <c r="F53" s="70">
        <f>SUM('CE'!J12)</f>
        <v>243520122</v>
      </c>
    </row>
    <row r="54" spans="1:6" ht="22.5" customHeight="1">
      <c r="A54" s="72" t="s">
        <v>31</v>
      </c>
      <c r="D54" s="70">
        <f>SUM(D49:D53)</f>
        <v>647476234</v>
      </c>
      <c r="E54" s="63"/>
      <c r="F54" s="70">
        <f>SUM(F49:F53)</f>
        <v>610520122</v>
      </c>
    </row>
    <row r="55" spans="1:6" ht="22.5" customHeight="1" thickBot="1">
      <c r="A55" s="61" t="s">
        <v>32</v>
      </c>
      <c r="D55" s="78">
        <f>SUM(D54,D43)</f>
        <v>927963072</v>
      </c>
      <c r="E55" s="63"/>
      <c r="F55" s="78">
        <f>SUM(F54,F43)</f>
        <v>934321451</v>
      </c>
    </row>
    <row r="56" spans="2:6" ht="22.5" customHeight="1" thickTop="1">
      <c r="B56" s="80"/>
      <c r="D56" s="63">
        <f>SUM(D55-D21)</f>
        <v>0</v>
      </c>
      <c r="E56" s="81"/>
      <c r="F56" s="63">
        <f>SUM(F55-F21)</f>
        <v>0</v>
      </c>
    </row>
    <row r="57" spans="1:2" ht="22.5" customHeight="1">
      <c r="A57" s="56" t="s">
        <v>13</v>
      </c>
      <c r="B57" s="80"/>
    </row>
    <row r="58" ht="22.5" customHeight="1">
      <c r="B58" s="80"/>
    </row>
    <row r="59" spans="1:2" ht="22.5" customHeight="1">
      <c r="A59" s="82"/>
      <c r="B59" s="80"/>
    </row>
    <row r="60" spans="1:2" ht="22.5" customHeight="1">
      <c r="A60" s="83"/>
      <c r="B60" s="80"/>
    </row>
    <row r="61" ht="22.5" customHeight="1">
      <c r="B61" s="56" t="s">
        <v>33</v>
      </c>
    </row>
    <row r="62" spans="1:2" ht="22.5" customHeight="1">
      <c r="A62" s="82"/>
      <c r="B62" s="80"/>
    </row>
  </sheetData>
  <sheetProtection/>
  <printOptions horizontalCentered="1"/>
  <pageMargins left="0.78740157480315" right="0.236220472440945" top="0.787" bottom="0.118110236220472" header="0.31496062992126" footer="0.31496062992126"/>
  <pageSetup fitToHeight="6" horizontalDpi="600" verticalDpi="600" orientation="portrait" paperSize="9" scale="84" r:id="rId1"/>
  <rowBreaks count="1" manualBreakCount="1"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97"/>
  <sheetViews>
    <sheetView showGridLines="0" view="pageBreakPreview" zoomScaleSheetLayoutView="100" zoomScalePageLayoutView="0" workbookViewId="0" topLeftCell="A1">
      <selection activeCell="D49" sqref="D49"/>
    </sheetView>
  </sheetViews>
  <sheetFormatPr defaultColWidth="10.7109375" defaultRowHeight="22.5" customHeight="1"/>
  <cols>
    <col min="1" max="1" width="57.28125" style="19" customWidth="1"/>
    <col min="2" max="2" width="6.140625" style="19" customWidth="1"/>
    <col min="3" max="3" width="2.57421875" style="18" customWidth="1"/>
    <col min="4" max="4" width="15.7109375" style="18" customWidth="1"/>
    <col min="5" max="5" width="1.7109375" style="88" customWidth="1"/>
    <col min="6" max="6" width="15.7109375" style="18" customWidth="1"/>
    <col min="7" max="7" width="1.7109375" style="18" customWidth="1"/>
    <col min="8" max="8" width="14.421875" style="18" customWidth="1"/>
    <col min="9" max="9" width="15.421875" style="18" customWidth="1"/>
    <col min="10" max="16384" width="10.7109375" style="18" customWidth="1"/>
  </cols>
  <sheetData>
    <row r="1" spans="1:10" s="35" customFormat="1" ht="22.5" customHeight="1">
      <c r="A1" s="12" t="s">
        <v>0</v>
      </c>
      <c r="D1" s="36"/>
      <c r="E1" s="36"/>
      <c r="F1" s="17"/>
      <c r="G1" s="36"/>
      <c r="H1" s="36"/>
      <c r="J1" s="36"/>
    </row>
    <row r="2" spans="1:6" s="15" customFormat="1" ht="22.5" customHeight="1">
      <c r="A2" s="26" t="s">
        <v>34</v>
      </c>
      <c r="B2" s="13"/>
      <c r="C2" s="14"/>
      <c r="D2" s="14"/>
      <c r="E2" s="87"/>
      <c r="F2" s="14"/>
    </row>
    <row r="3" spans="1:6" s="15" customFormat="1" ht="22.5" customHeight="1">
      <c r="A3" s="12" t="s">
        <v>122</v>
      </c>
      <c r="B3" s="13"/>
      <c r="C3" s="14"/>
      <c r="D3" s="14"/>
      <c r="E3" s="87"/>
      <c r="F3" s="14"/>
    </row>
    <row r="4" spans="2:6" s="15" customFormat="1" ht="22.5" customHeight="1">
      <c r="B4" s="13"/>
      <c r="C4" s="14"/>
      <c r="D4" s="16"/>
      <c r="E4" s="87"/>
      <c r="F4" s="17" t="s">
        <v>2</v>
      </c>
    </row>
    <row r="5" spans="2:6" ht="22.5" customHeight="1">
      <c r="B5" s="20" t="s">
        <v>3</v>
      </c>
      <c r="C5" s="21"/>
      <c r="D5" s="37">
        <v>2558</v>
      </c>
      <c r="E5" s="38"/>
      <c r="F5" s="37">
        <v>2557</v>
      </c>
    </row>
    <row r="6" spans="1:6" ht="22.5" customHeight="1">
      <c r="A6" s="22" t="s">
        <v>35</v>
      </c>
      <c r="B6" s="20"/>
      <c r="C6" s="21"/>
      <c r="D6" s="37"/>
      <c r="E6" s="38"/>
      <c r="F6" s="39"/>
    </row>
    <row r="7" ht="22.5" customHeight="1">
      <c r="A7" s="22" t="s">
        <v>36</v>
      </c>
    </row>
    <row r="8" spans="1:6" ht="22.5" customHeight="1">
      <c r="A8" s="25" t="s">
        <v>37</v>
      </c>
      <c r="B8" s="23"/>
      <c r="D8" s="28">
        <v>1126296758</v>
      </c>
      <c r="E8" s="30"/>
      <c r="F8" s="28">
        <v>1217554347</v>
      </c>
    </row>
    <row r="9" spans="1:6" ht="22.5" customHeight="1">
      <c r="A9" s="25" t="s">
        <v>127</v>
      </c>
      <c r="B9" s="23"/>
      <c r="D9" s="28">
        <v>929313</v>
      </c>
      <c r="E9" s="30"/>
      <c r="F9" s="28">
        <v>0</v>
      </c>
    </row>
    <row r="10" spans="1:6" ht="22.5" customHeight="1">
      <c r="A10" s="25" t="s">
        <v>38</v>
      </c>
      <c r="B10" s="23"/>
      <c r="D10" s="28"/>
      <c r="E10" s="30"/>
      <c r="F10" s="28"/>
    </row>
    <row r="11" spans="1:6" ht="22.5" customHeight="1">
      <c r="A11" s="25" t="s">
        <v>80</v>
      </c>
      <c r="B11" s="23"/>
      <c r="D11" s="28">
        <v>13159534</v>
      </c>
      <c r="E11" s="30"/>
      <c r="F11" s="28">
        <v>22104136</v>
      </c>
    </row>
    <row r="12" spans="1:6" ht="22.5" customHeight="1">
      <c r="A12" s="25" t="s">
        <v>128</v>
      </c>
      <c r="B12" s="23"/>
      <c r="D12" s="28">
        <v>6628392</v>
      </c>
      <c r="E12" s="30"/>
      <c r="F12" s="28">
        <v>3307595</v>
      </c>
    </row>
    <row r="13" spans="1:6" ht="22.5" customHeight="1">
      <c r="A13" s="25" t="s">
        <v>8</v>
      </c>
      <c r="B13" s="23"/>
      <c r="D13" s="28">
        <v>3351015</v>
      </c>
      <c r="E13" s="30"/>
      <c r="F13" s="28">
        <v>2382897</v>
      </c>
    </row>
    <row r="14" spans="1:6" ht="22.5" customHeight="1">
      <c r="A14" s="22" t="s">
        <v>39</v>
      </c>
      <c r="D14" s="29">
        <f>SUM(D8:D13)</f>
        <v>1150365012</v>
      </c>
      <c r="E14" s="30"/>
      <c r="F14" s="29">
        <f>SUM(F8:F13)</f>
        <v>1245348975</v>
      </c>
    </row>
    <row r="15" spans="1:6" ht="22.5" customHeight="1">
      <c r="A15" s="22" t="s">
        <v>40</v>
      </c>
      <c r="D15" s="28"/>
      <c r="E15" s="30"/>
      <c r="F15" s="28"/>
    </row>
    <row r="16" spans="1:6" ht="22.5" customHeight="1">
      <c r="A16" s="25" t="s">
        <v>129</v>
      </c>
      <c r="D16" s="28">
        <v>937676869</v>
      </c>
      <c r="E16" s="30"/>
      <c r="F16" s="28">
        <v>1084515582</v>
      </c>
    </row>
    <row r="17" spans="1:6" ht="22.5" customHeight="1">
      <c r="A17" s="25" t="s">
        <v>41</v>
      </c>
      <c r="B17" s="23"/>
      <c r="D17" s="28">
        <v>48655000</v>
      </c>
      <c r="E17" s="30"/>
      <c r="F17" s="28">
        <v>56548242</v>
      </c>
    </row>
    <row r="18" spans="1:6" ht="22.5" customHeight="1">
      <c r="A18" s="25" t="s">
        <v>42</v>
      </c>
      <c r="B18" s="23"/>
      <c r="D18" s="28">
        <v>84377154</v>
      </c>
      <c r="E18" s="30"/>
      <c r="F18" s="28">
        <v>64652362</v>
      </c>
    </row>
    <row r="19" spans="1:6" ht="22.5" customHeight="1">
      <c r="A19" s="22" t="s">
        <v>43</v>
      </c>
      <c r="D19" s="29">
        <f>SUM(D16:D18)</f>
        <v>1070709023</v>
      </c>
      <c r="E19" s="30"/>
      <c r="F19" s="29">
        <f>SUM(F16:F18)</f>
        <v>1205716186</v>
      </c>
    </row>
    <row r="20" spans="1:6" ht="22.5" customHeight="1">
      <c r="A20" s="26" t="s">
        <v>102</v>
      </c>
      <c r="D20" s="28">
        <f>SUM(D14-D19)</f>
        <v>79655989</v>
      </c>
      <c r="E20" s="30"/>
      <c r="F20" s="28">
        <f>SUM(F14-F19)</f>
        <v>39632789</v>
      </c>
    </row>
    <row r="21" spans="1:6" ht="22.5" customHeight="1">
      <c r="A21" s="25" t="s">
        <v>44</v>
      </c>
      <c r="D21" s="31">
        <v>-161798</v>
      </c>
      <c r="E21" s="30"/>
      <c r="F21" s="31">
        <v>-212601</v>
      </c>
    </row>
    <row r="22" spans="1:6" ht="22.5" customHeight="1">
      <c r="A22" s="26" t="s">
        <v>103</v>
      </c>
      <c r="D22" s="28">
        <f>SUM(D20:D21)</f>
        <v>79494191</v>
      </c>
      <c r="E22" s="30"/>
      <c r="F22" s="28">
        <f>SUM(F20:F21)</f>
        <v>39420188</v>
      </c>
    </row>
    <row r="23" spans="1:6" ht="22.5" customHeight="1">
      <c r="A23" s="25" t="s">
        <v>104</v>
      </c>
      <c r="B23" s="23">
        <v>16</v>
      </c>
      <c r="D23" s="31">
        <v>-17353981</v>
      </c>
      <c r="E23" s="30"/>
      <c r="F23" s="31">
        <v>-8001330</v>
      </c>
    </row>
    <row r="24" spans="1:6" ht="22.5" customHeight="1">
      <c r="A24" s="22" t="s">
        <v>96</v>
      </c>
      <c r="D24" s="29">
        <f>SUM(D22:D23)</f>
        <v>62140210</v>
      </c>
      <c r="E24" s="30"/>
      <c r="F24" s="29">
        <f>SUM(F22:F23)</f>
        <v>31418858</v>
      </c>
    </row>
    <row r="25" spans="1:6" ht="22.5" customHeight="1">
      <c r="A25" s="22" t="s">
        <v>119</v>
      </c>
      <c r="D25" s="30"/>
      <c r="E25" s="30"/>
      <c r="F25" s="30"/>
    </row>
    <row r="26" spans="1:6" ht="22.5" customHeight="1">
      <c r="A26" s="91" t="s">
        <v>130</v>
      </c>
      <c r="D26" s="30"/>
      <c r="E26" s="30"/>
      <c r="F26" s="30"/>
    </row>
    <row r="27" spans="1:6" ht="22.5" customHeight="1">
      <c r="A27" s="19" t="s">
        <v>132</v>
      </c>
      <c r="B27" s="23"/>
      <c r="D27" s="30">
        <v>-1105122</v>
      </c>
      <c r="E27" s="30"/>
      <c r="F27" s="30">
        <v>0</v>
      </c>
    </row>
    <row r="28" spans="1:6" ht="22.5" customHeight="1">
      <c r="A28" s="19" t="s">
        <v>133</v>
      </c>
      <c r="B28" s="23">
        <v>16</v>
      </c>
      <c r="D28" s="94">
        <v>221024</v>
      </c>
      <c r="E28" s="30"/>
      <c r="F28" s="31">
        <v>0</v>
      </c>
    </row>
    <row r="29" spans="1:6" ht="22.5" customHeight="1">
      <c r="A29" s="22" t="s">
        <v>131</v>
      </c>
      <c r="B29" s="23"/>
      <c r="D29" s="31">
        <f>SUM(D27:D28)</f>
        <v>-884098</v>
      </c>
      <c r="E29" s="30"/>
      <c r="F29" s="31">
        <f>SUM(F27:F28)</f>
        <v>0</v>
      </c>
    </row>
    <row r="30" spans="1:6" ht="22.5" customHeight="1" thickBot="1">
      <c r="A30" s="22" t="s">
        <v>113</v>
      </c>
      <c r="B30" s="23"/>
      <c r="D30" s="40">
        <f>SUM(D29,D24)</f>
        <v>61256112</v>
      </c>
      <c r="E30" s="30"/>
      <c r="F30" s="40">
        <f>SUM(F29,F24)</f>
        <v>31418858</v>
      </c>
    </row>
    <row r="31" spans="4:6" ht="22.5" customHeight="1" thickTop="1">
      <c r="D31" s="30"/>
      <c r="E31" s="30"/>
      <c r="F31" s="30"/>
    </row>
    <row r="32" spans="1:2" ht="22.5" customHeight="1">
      <c r="A32" s="22" t="s">
        <v>84</v>
      </c>
      <c r="B32" s="23">
        <v>17</v>
      </c>
    </row>
    <row r="33" spans="1:6" ht="22.5" customHeight="1" thickBot="1">
      <c r="A33" s="19" t="s">
        <v>45</v>
      </c>
      <c r="D33" s="41">
        <f>D24/121500000</f>
        <v>0.5114420576131687</v>
      </c>
      <c r="E33" s="42"/>
      <c r="F33" s="41">
        <f>F24/121500000</f>
        <v>0.25859142386831274</v>
      </c>
    </row>
    <row r="34" spans="4:6" ht="22.5" customHeight="1" thickTop="1">
      <c r="D34" s="43"/>
      <c r="E34" s="43"/>
      <c r="F34" s="43"/>
    </row>
    <row r="35" spans="1:6" ht="22.5" customHeight="1">
      <c r="A35" s="19" t="s">
        <v>13</v>
      </c>
      <c r="B35" s="32"/>
      <c r="D35" s="44"/>
      <c r="E35" s="44"/>
      <c r="F35" s="44"/>
    </row>
    <row r="36" spans="2:6" ht="22.5" customHeight="1">
      <c r="B36" s="32"/>
      <c r="D36" s="44"/>
      <c r="E36" s="44"/>
      <c r="F36" s="44"/>
    </row>
    <row r="37" spans="1:6" s="15" customFormat="1" ht="22.5" customHeight="1">
      <c r="A37" s="12" t="s">
        <v>0</v>
      </c>
      <c r="B37" s="13"/>
      <c r="C37" s="14"/>
      <c r="D37" s="14"/>
      <c r="E37" s="87"/>
      <c r="F37" s="14"/>
    </row>
    <row r="38" spans="1:6" s="15" customFormat="1" ht="22.5" customHeight="1">
      <c r="A38" s="26" t="s">
        <v>46</v>
      </c>
      <c r="B38" s="13"/>
      <c r="C38" s="14"/>
      <c r="D38" s="14"/>
      <c r="E38" s="87"/>
      <c r="F38" s="14"/>
    </row>
    <row r="39" spans="1:6" s="15" customFormat="1" ht="22.5" customHeight="1">
      <c r="A39" s="12" t="s">
        <v>122</v>
      </c>
      <c r="B39" s="13"/>
      <c r="C39" s="14"/>
      <c r="D39" s="14"/>
      <c r="E39" s="87"/>
      <c r="F39" s="14"/>
    </row>
    <row r="40" spans="2:6" s="15" customFormat="1" ht="22.5" customHeight="1">
      <c r="B40" s="13"/>
      <c r="C40" s="14"/>
      <c r="D40" s="16"/>
      <c r="E40" s="87"/>
      <c r="F40" s="17" t="s">
        <v>2</v>
      </c>
    </row>
    <row r="41" spans="2:6" ht="22.5" customHeight="1">
      <c r="B41" s="20"/>
      <c r="C41" s="21"/>
      <c r="D41" s="37">
        <v>2558</v>
      </c>
      <c r="E41" s="38"/>
      <c r="F41" s="37">
        <v>2557</v>
      </c>
    </row>
    <row r="42" spans="1:6" ht="22.5" customHeight="1">
      <c r="A42" s="22" t="s">
        <v>75</v>
      </c>
      <c r="B42" s="45"/>
      <c r="D42" s="27"/>
      <c r="E42" s="43"/>
      <c r="F42" s="27"/>
    </row>
    <row r="43" spans="1:6" ht="22.5" customHeight="1">
      <c r="A43" s="19" t="s">
        <v>47</v>
      </c>
      <c r="B43" s="45"/>
      <c r="D43" s="30">
        <f>SUM(D22)</f>
        <v>79494191</v>
      </c>
      <c r="E43" s="30"/>
      <c r="F43" s="30">
        <f>SUM(F22)</f>
        <v>39420188</v>
      </c>
    </row>
    <row r="44" spans="1:6" ht="22.5" customHeight="1">
      <c r="A44" s="19" t="s">
        <v>48</v>
      </c>
      <c r="B44" s="45"/>
      <c r="D44" s="28"/>
      <c r="E44" s="30"/>
      <c r="F44" s="28"/>
    </row>
    <row r="45" spans="1:6" ht="22.5" customHeight="1">
      <c r="A45" s="19" t="s">
        <v>49</v>
      </c>
      <c r="B45" s="45"/>
      <c r="D45" s="28"/>
      <c r="E45" s="30"/>
      <c r="F45" s="28"/>
    </row>
    <row r="46" spans="1:6" ht="22.5" customHeight="1">
      <c r="A46" s="25" t="s">
        <v>50</v>
      </c>
      <c r="B46" s="45"/>
      <c r="D46" s="28">
        <v>19108150</v>
      </c>
      <c r="E46" s="30"/>
      <c r="F46" s="28">
        <v>17970577</v>
      </c>
    </row>
    <row r="47" spans="1:6" ht="22.5" customHeight="1">
      <c r="A47" s="25" t="s">
        <v>109</v>
      </c>
      <c r="B47" s="45"/>
      <c r="D47" s="28">
        <v>2442492</v>
      </c>
      <c r="E47" s="30"/>
      <c r="F47" s="28">
        <v>0</v>
      </c>
    </row>
    <row r="48" spans="1:6" ht="22.5" customHeight="1">
      <c r="A48" s="25" t="s">
        <v>141</v>
      </c>
      <c r="B48" s="45"/>
      <c r="D48" s="28">
        <v>4541573</v>
      </c>
      <c r="E48" s="30"/>
      <c r="F48" s="28">
        <v>3455366</v>
      </c>
    </row>
    <row r="49" spans="1:6" ht="22.5" customHeight="1">
      <c r="A49" s="25" t="s">
        <v>91</v>
      </c>
      <c r="B49" s="45"/>
      <c r="D49" s="28">
        <v>-294173</v>
      </c>
      <c r="E49" s="30"/>
      <c r="F49" s="28">
        <v>-73307</v>
      </c>
    </row>
    <row r="50" spans="1:6" ht="22.5" customHeight="1">
      <c r="A50" s="25" t="s">
        <v>134</v>
      </c>
      <c r="B50" s="45"/>
      <c r="D50" s="28">
        <v>6015206</v>
      </c>
      <c r="E50" s="30"/>
      <c r="F50" s="28">
        <v>8502</v>
      </c>
    </row>
    <row r="51" spans="1:6" ht="22.5" customHeight="1">
      <c r="A51" s="19" t="s">
        <v>51</v>
      </c>
      <c r="B51" s="45"/>
      <c r="D51" s="28">
        <v>2962015</v>
      </c>
      <c r="E51" s="30"/>
      <c r="F51" s="28">
        <v>3136070</v>
      </c>
    </row>
    <row r="52" spans="1:6" ht="22.5" customHeight="1">
      <c r="A52" s="19" t="s">
        <v>135</v>
      </c>
      <c r="B52" s="45"/>
      <c r="D52" s="28">
        <v>-569302</v>
      </c>
      <c r="E52" s="30"/>
      <c r="F52" s="28">
        <v>415796</v>
      </c>
    </row>
    <row r="53" spans="1:6" ht="22.5" customHeight="1">
      <c r="A53" s="19" t="s">
        <v>52</v>
      </c>
      <c r="B53" s="45"/>
      <c r="D53" s="28">
        <v>-888704</v>
      </c>
      <c r="E53" s="30"/>
      <c r="F53" s="28">
        <v>-360417</v>
      </c>
    </row>
    <row r="54" spans="1:6" ht="22.5" customHeight="1">
      <c r="A54" s="19" t="s">
        <v>53</v>
      </c>
      <c r="B54" s="45"/>
      <c r="D54" s="31">
        <v>161798</v>
      </c>
      <c r="E54" s="30"/>
      <c r="F54" s="31">
        <v>212601</v>
      </c>
    </row>
    <row r="55" spans="1:6" ht="22.5" customHeight="1">
      <c r="A55" s="19" t="s">
        <v>54</v>
      </c>
      <c r="B55" s="45"/>
      <c r="D55" s="30"/>
      <c r="E55" s="30"/>
      <c r="F55" s="30"/>
    </row>
    <row r="56" spans="1:6" ht="22.5" customHeight="1">
      <c r="A56" s="19" t="s">
        <v>55</v>
      </c>
      <c r="B56" s="45"/>
      <c r="D56" s="28">
        <f>SUM(D43:D54)</f>
        <v>112973246</v>
      </c>
      <c r="E56" s="30"/>
      <c r="F56" s="28">
        <f>SUM(F43:F54)</f>
        <v>64185376</v>
      </c>
    </row>
    <row r="57" spans="1:6" ht="22.5" customHeight="1">
      <c r="A57" s="19" t="s">
        <v>56</v>
      </c>
      <c r="B57" s="45"/>
      <c r="D57" s="28"/>
      <c r="E57" s="30"/>
      <c r="F57" s="28"/>
    </row>
    <row r="58" spans="1:6" ht="22.5" customHeight="1">
      <c r="A58" s="19" t="s">
        <v>121</v>
      </c>
      <c r="B58" s="45"/>
      <c r="D58" s="28">
        <v>42330566</v>
      </c>
      <c r="E58" s="30"/>
      <c r="F58" s="28">
        <v>24257985</v>
      </c>
    </row>
    <row r="59" spans="1:6" ht="22.5" customHeight="1">
      <c r="A59" s="19" t="s">
        <v>57</v>
      </c>
      <c r="B59" s="45"/>
      <c r="D59" s="28">
        <v>28562920</v>
      </c>
      <c r="E59" s="30"/>
      <c r="F59" s="28">
        <v>-20691714</v>
      </c>
    </row>
    <row r="60" spans="1:6" ht="22.5" customHeight="1">
      <c r="A60" s="25" t="s">
        <v>58</v>
      </c>
      <c r="B60" s="45"/>
      <c r="D60" s="28">
        <v>6317810</v>
      </c>
      <c r="E60" s="30"/>
      <c r="F60" s="28">
        <v>-1513179</v>
      </c>
    </row>
    <row r="61" spans="1:6" ht="22.5" customHeight="1">
      <c r="A61" s="25" t="s">
        <v>90</v>
      </c>
      <c r="B61" s="45"/>
      <c r="D61" s="33">
        <v>2700</v>
      </c>
      <c r="E61" s="30"/>
      <c r="F61" s="33">
        <v>-9000</v>
      </c>
    </row>
    <row r="62" spans="1:6" ht="22.5" customHeight="1">
      <c r="A62" s="19" t="s">
        <v>59</v>
      </c>
      <c r="B62" s="45"/>
      <c r="D62" s="28"/>
      <c r="E62" s="30"/>
      <c r="F62" s="28"/>
    </row>
    <row r="63" spans="1:6" ht="22.5" customHeight="1">
      <c r="A63" s="25" t="s">
        <v>97</v>
      </c>
      <c r="B63" s="45"/>
      <c r="D63" s="28">
        <v>-52006862</v>
      </c>
      <c r="E63" s="30"/>
      <c r="F63" s="28">
        <v>-47848260</v>
      </c>
    </row>
    <row r="64" spans="1:6" ht="22.5" customHeight="1">
      <c r="A64" s="25" t="s">
        <v>60</v>
      </c>
      <c r="B64" s="45"/>
      <c r="D64" s="30">
        <v>-1176901</v>
      </c>
      <c r="E64" s="30"/>
      <c r="F64" s="30">
        <v>1031166</v>
      </c>
    </row>
    <row r="65" spans="1:6" ht="22.5" customHeight="1">
      <c r="A65" s="25" t="s">
        <v>51</v>
      </c>
      <c r="B65" s="45"/>
      <c r="D65" s="86">
        <v>-989100</v>
      </c>
      <c r="E65" s="30"/>
      <c r="F65" s="86">
        <v>-464004</v>
      </c>
    </row>
    <row r="66" spans="1:6" ht="22.5" customHeight="1">
      <c r="A66" s="25" t="s">
        <v>61</v>
      </c>
      <c r="B66" s="45"/>
      <c r="D66" s="28">
        <f>SUM(D56:D65)</f>
        <v>136014379</v>
      </c>
      <c r="E66" s="30"/>
      <c r="F66" s="28">
        <f>SUM(F56:F65)</f>
        <v>18948370</v>
      </c>
    </row>
    <row r="67" spans="1:6" ht="22.5" customHeight="1">
      <c r="A67" s="25" t="s">
        <v>62</v>
      </c>
      <c r="B67" s="45"/>
      <c r="D67" s="30">
        <v>-161798</v>
      </c>
      <c r="E67" s="30"/>
      <c r="F67" s="30">
        <v>-212601</v>
      </c>
    </row>
    <row r="68" spans="1:6" ht="22.5" customHeight="1">
      <c r="A68" s="25" t="s">
        <v>87</v>
      </c>
      <c r="B68" s="45"/>
      <c r="D68" s="31">
        <v>-9164591</v>
      </c>
      <c r="E68" s="30"/>
      <c r="F68" s="31">
        <v>-5261612</v>
      </c>
    </row>
    <row r="69" spans="1:6" ht="22.5" customHeight="1">
      <c r="A69" s="26" t="s">
        <v>63</v>
      </c>
      <c r="B69" s="45"/>
      <c r="D69" s="31">
        <f>SUM(D66:D68)</f>
        <v>126687990</v>
      </c>
      <c r="E69" s="30"/>
      <c r="F69" s="31">
        <f>SUM(F66:F68)</f>
        <v>13474157</v>
      </c>
    </row>
    <row r="70" spans="2:6" ht="22.5" customHeight="1">
      <c r="B70" s="45"/>
      <c r="D70" s="44"/>
      <c r="E70" s="44"/>
      <c r="F70" s="44"/>
    </row>
    <row r="71" spans="1:2" ht="22.5" customHeight="1">
      <c r="A71" s="24" t="s">
        <v>13</v>
      </c>
      <c r="B71" s="45"/>
    </row>
    <row r="72" spans="1:9" s="15" customFormat="1" ht="22.5" customHeight="1">
      <c r="A72" s="12" t="s">
        <v>0</v>
      </c>
      <c r="B72" s="13"/>
      <c r="C72" s="14"/>
      <c r="D72" s="14"/>
      <c r="E72" s="87"/>
      <c r="F72" s="14"/>
      <c r="I72" s="18"/>
    </row>
    <row r="73" spans="1:9" s="15" customFormat="1" ht="22.5" customHeight="1">
      <c r="A73" s="26" t="s">
        <v>64</v>
      </c>
      <c r="B73" s="13"/>
      <c r="C73" s="14"/>
      <c r="D73" s="14"/>
      <c r="E73" s="87"/>
      <c r="F73" s="14"/>
      <c r="I73" s="18"/>
    </row>
    <row r="74" spans="1:9" s="15" customFormat="1" ht="22.5" customHeight="1">
      <c r="A74" s="12" t="s">
        <v>122</v>
      </c>
      <c r="B74" s="13"/>
      <c r="C74" s="14"/>
      <c r="D74" s="14"/>
      <c r="E74" s="87"/>
      <c r="F74" s="14"/>
      <c r="I74" s="18"/>
    </row>
    <row r="75" spans="2:9" s="15" customFormat="1" ht="22.5" customHeight="1">
      <c r="B75" s="13"/>
      <c r="C75" s="14"/>
      <c r="D75" s="16"/>
      <c r="E75" s="87"/>
      <c r="F75" s="17" t="s">
        <v>2</v>
      </c>
      <c r="I75" s="18"/>
    </row>
    <row r="76" spans="2:6" ht="22.5" customHeight="1">
      <c r="B76" s="20"/>
      <c r="C76" s="21"/>
      <c r="D76" s="37">
        <v>2558</v>
      </c>
      <c r="E76" s="38"/>
      <c r="F76" s="37">
        <v>2557</v>
      </c>
    </row>
    <row r="77" spans="1:6" ht="22.5" customHeight="1">
      <c r="A77" s="22" t="s">
        <v>88</v>
      </c>
      <c r="B77" s="45"/>
      <c r="D77" s="44"/>
      <c r="E77" s="44"/>
      <c r="F77" s="44"/>
    </row>
    <row r="78" spans="1:6" ht="22.5" customHeight="1">
      <c r="A78" s="34" t="s">
        <v>139</v>
      </c>
      <c r="B78" s="45"/>
      <c r="D78" s="46">
        <v>-13464708</v>
      </c>
      <c r="E78" s="30"/>
      <c r="F78" s="46">
        <v>-20617174</v>
      </c>
    </row>
    <row r="79" spans="1:6" ht="22.5" customHeight="1">
      <c r="A79" s="34" t="s">
        <v>136</v>
      </c>
      <c r="B79" s="45"/>
      <c r="D79" s="46">
        <v>-432500</v>
      </c>
      <c r="E79" s="30"/>
      <c r="F79" s="46">
        <v>0</v>
      </c>
    </row>
    <row r="80" spans="1:6" ht="22.5" customHeight="1">
      <c r="A80" s="34" t="s">
        <v>100</v>
      </c>
      <c r="B80" s="45"/>
      <c r="D80" s="46">
        <v>316977</v>
      </c>
      <c r="E80" s="30"/>
      <c r="F80" s="46">
        <v>180990</v>
      </c>
    </row>
    <row r="81" spans="1:6" ht="22.5" customHeight="1">
      <c r="A81" s="34" t="s">
        <v>65</v>
      </c>
      <c r="B81" s="45"/>
      <c r="D81" s="31">
        <v>886745</v>
      </c>
      <c r="E81" s="30"/>
      <c r="F81" s="31">
        <v>381172</v>
      </c>
    </row>
    <row r="82" spans="1:6" ht="22.5" customHeight="1">
      <c r="A82" s="22" t="s">
        <v>89</v>
      </c>
      <c r="B82" s="45"/>
      <c r="D82" s="29">
        <f>SUM(D78:D81)</f>
        <v>-12693486</v>
      </c>
      <c r="E82" s="30"/>
      <c r="F82" s="29">
        <f>SUM(F78:F81)</f>
        <v>-20055012</v>
      </c>
    </row>
    <row r="83" spans="1:6" ht="22.5" customHeight="1">
      <c r="A83" s="22" t="s">
        <v>76</v>
      </c>
      <c r="B83" s="45"/>
      <c r="D83" s="28"/>
      <c r="E83" s="30"/>
      <c r="F83" s="28"/>
    </row>
    <row r="84" spans="1:6" ht="22.5" customHeight="1">
      <c r="A84" s="19" t="s">
        <v>137</v>
      </c>
      <c r="B84" s="45"/>
      <c r="D84" s="28">
        <v>-795538</v>
      </c>
      <c r="E84" s="30"/>
      <c r="F84" s="28">
        <v>-744735</v>
      </c>
    </row>
    <row r="85" spans="1:6" ht="22.5" customHeight="1">
      <c r="A85" s="19" t="s">
        <v>86</v>
      </c>
      <c r="B85" s="45"/>
      <c r="D85" s="28">
        <v>-24300000</v>
      </c>
      <c r="E85" s="30"/>
      <c r="F85" s="28">
        <v>-30375000</v>
      </c>
    </row>
    <row r="86" spans="1:6" ht="22.5" customHeight="1">
      <c r="A86" s="22" t="s">
        <v>66</v>
      </c>
      <c r="B86" s="45"/>
      <c r="D86" s="29">
        <f>SUM(D84:D85)</f>
        <v>-25095538</v>
      </c>
      <c r="E86" s="30"/>
      <c r="F86" s="29">
        <f>SUM(F84:F85)</f>
        <v>-31119735</v>
      </c>
    </row>
    <row r="87" spans="1:6" ht="22.5" customHeight="1">
      <c r="A87" s="22" t="s">
        <v>138</v>
      </c>
      <c r="B87" s="45"/>
      <c r="D87" s="30">
        <f>SUM(D86,D82,D69)</f>
        <v>88898966</v>
      </c>
      <c r="E87" s="30"/>
      <c r="F87" s="30">
        <f>SUM(F86,F82,F69)</f>
        <v>-37700590</v>
      </c>
    </row>
    <row r="88" spans="1:6" ht="22.5" customHeight="1">
      <c r="A88" s="25" t="s">
        <v>105</v>
      </c>
      <c r="B88" s="45"/>
      <c r="D88" s="33"/>
      <c r="E88" s="89"/>
      <c r="F88" s="33"/>
    </row>
    <row r="89" spans="1:6" ht="22.5" customHeight="1">
      <c r="A89" s="25" t="s">
        <v>77</v>
      </c>
      <c r="B89" s="45"/>
      <c r="D89" s="30">
        <v>16780</v>
      </c>
      <c r="E89" s="30"/>
      <c r="F89" s="30">
        <v>-16120</v>
      </c>
    </row>
    <row r="90" spans="1:6" ht="22.5" customHeight="1">
      <c r="A90" s="26" t="s">
        <v>98</v>
      </c>
      <c r="B90" s="45"/>
      <c r="D90" s="31">
        <f>'BS'!F9</f>
        <v>97105286</v>
      </c>
      <c r="E90" s="30"/>
      <c r="F90" s="31">
        <v>134821996</v>
      </c>
    </row>
    <row r="91" spans="1:6" ht="22.5" customHeight="1" thickBot="1">
      <c r="A91" s="12" t="s">
        <v>99</v>
      </c>
      <c r="B91" s="45"/>
      <c r="D91" s="40">
        <f>SUM(D87:D90)</f>
        <v>186021032</v>
      </c>
      <c r="E91" s="30"/>
      <c r="F91" s="40">
        <f>SUM(F87:F90)</f>
        <v>97105286</v>
      </c>
    </row>
    <row r="92" spans="1:6" ht="22.5" customHeight="1" thickTop="1">
      <c r="A92" s="12"/>
      <c r="B92" s="45"/>
      <c r="D92" s="28">
        <f>SUM(D91-'BS'!D9)</f>
        <v>0</v>
      </c>
      <c r="E92" s="30"/>
      <c r="F92" s="28">
        <f>SUM(F91-'BS'!F9)</f>
        <v>0</v>
      </c>
    </row>
    <row r="93" spans="1:6" ht="22.5" customHeight="1">
      <c r="A93" s="12" t="s">
        <v>78</v>
      </c>
      <c r="B93" s="45"/>
      <c r="D93" s="30"/>
      <c r="E93" s="30"/>
      <c r="F93" s="30"/>
    </row>
    <row r="94" spans="1:6" ht="22.5" customHeight="1">
      <c r="A94" s="25" t="s">
        <v>79</v>
      </c>
      <c r="B94" s="45"/>
      <c r="D94" s="30"/>
      <c r="E94" s="30"/>
      <c r="F94" s="30"/>
    </row>
    <row r="95" spans="1:6" ht="22.5" customHeight="1">
      <c r="A95" s="25" t="s">
        <v>116</v>
      </c>
      <c r="B95" s="25"/>
      <c r="C95" s="25"/>
      <c r="D95" s="30">
        <v>1574261</v>
      </c>
      <c r="E95" s="90"/>
      <c r="F95" s="30">
        <v>12980869.37</v>
      </c>
    </row>
    <row r="96" spans="2:6" ht="22.5" customHeight="1">
      <c r="B96" s="45"/>
      <c r="C96" s="27"/>
      <c r="E96" s="30"/>
      <c r="F96" s="28"/>
    </row>
    <row r="97" spans="1:2" ht="22.5" customHeight="1">
      <c r="A97" s="24" t="s">
        <v>13</v>
      </c>
      <c r="B97" s="45"/>
    </row>
  </sheetData>
  <sheetProtection/>
  <printOptions horizontalCentered="1"/>
  <pageMargins left="0.905511811023622" right="0.236220472440945" top="0.787" bottom="0.31496062992126" header="0.31496062992126" footer="0.31496062992126"/>
  <pageSetup fitToHeight="6" horizontalDpi="600" verticalDpi="600" orientation="portrait" paperSize="9" scale="90" r:id="rId1"/>
  <rowBreaks count="2" manualBreakCount="2">
    <brk id="36" max="255" man="1"/>
    <brk id="7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showGridLines="0" view="pageBreakPreview" zoomScale="90" zoomScaleSheetLayoutView="90" zoomScalePageLayoutView="0" workbookViewId="0" topLeftCell="A4">
      <selection activeCell="O18" sqref="O18"/>
    </sheetView>
  </sheetViews>
  <sheetFormatPr defaultColWidth="9.140625" defaultRowHeight="23.25" customHeight="1"/>
  <cols>
    <col min="1" max="1" width="9.140625" style="1" customWidth="1"/>
    <col min="2" max="2" width="32.8515625" style="1" customWidth="1"/>
    <col min="3" max="3" width="1.57421875" style="1" customWidth="1"/>
    <col min="4" max="4" width="18.28125" style="1" customWidth="1"/>
    <col min="5" max="5" width="1.57421875" style="1" customWidth="1"/>
    <col min="6" max="6" width="18.28125" style="1" customWidth="1"/>
    <col min="7" max="7" width="1.57421875" style="1" customWidth="1"/>
    <col min="8" max="8" width="18.28125" style="1" customWidth="1"/>
    <col min="9" max="9" width="1.57421875" style="1" customWidth="1"/>
    <col min="10" max="10" width="18.28125" style="1" customWidth="1"/>
    <col min="11" max="11" width="1.57421875" style="1" customWidth="1"/>
    <col min="12" max="12" width="18.28125" style="1" customWidth="1"/>
    <col min="13" max="16384" width="9.140625" style="1" customWidth="1"/>
  </cols>
  <sheetData>
    <row r="1" spans="1:12" ht="23.25" customHeight="1">
      <c r="A1" s="95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23.25" customHeight="1">
      <c r="A2" s="96" t="s">
        <v>67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ht="23.25" customHeight="1">
      <c r="A3" s="96" t="s">
        <v>122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ht="23.25" customHeight="1">
      <c r="A4" s="97" t="s">
        <v>2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4:10" s="2" customFormat="1" ht="23.25" customHeight="1">
      <c r="D5" s="2" t="s">
        <v>68</v>
      </c>
      <c r="H5" s="98" t="s">
        <v>28</v>
      </c>
      <c r="I5" s="98"/>
      <c r="J5" s="98"/>
    </row>
    <row r="6" spans="3:8" s="2" customFormat="1" ht="23.25" customHeight="1">
      <c r="C6" s="3"/>
      <c r="D6" s="2" t="s">
        <v>81</v>
      </c>
      <c r="F6" s="2" t="s">
        <v>69</v>
      </c>
      <c r="H6" s="4" t="s">
        <v>70</v>
      </c>
    </row>
    <row r="7" spans="3:12" s="2" customFormat="1" ht="23.25" customHeight="1">
      <c r="C7" s="3"/>
      <c r="D7" s="5" t="s">
        <v>82</v>
      </c>
      <c r="F7" s="5" t="s">
        <v>83</v>
      </c>
      <c r="H7" s="5" t="s">
        <v>71</v>
      </c>
      <c r="J7" s="5" t="s">
        <v>72</v>
      </c>
      <c r="L7" s="5" t="s">
        <v>73</v>
      </c>
    </row>
    <row r="8" spans="3:12" s="2" customFormat="1" ht="23.25" customHeight="1">
      <c r="C8" s="3"/>
      <c r="D8" s="4"/>
      <c r="F8" s="4"/>
      <c r="H8" s="4"/>
      <c r="J8" s="4"/>
      <c r="L8" s="4"/>
    </row>
    <row r="9" spans="1:12" ht="23.25" customHeight="1">
      <c r="A9" s="84" t="s">
        <v>114</v>
      </c>
      <c r="D9" s="85">
        <v>121500000</v>
      </c>
      <c r="E9" s="85"/>
      <c r="F9" s="85">
        <v>233350000</v>
      </c>
      <c r="G9" s="85"/>
      <c r="H9" s="85">
        <v>12150000</v>
      </c>
      <c r="I9" s="85"/>
      <c r="J9" s="85">
        <v>242476264</v>
      </c>
      <c r="K9" s="85"/>
      <c r="L9" s="9">
        <f>SUM(C9:K9)</f>
        <v>609476264</v>
      </c>
    </row>
    <row r="10" spans="1:12" ht="23.25" customHeight="1">
      <c r="A10" s="8" t="s">
        <v>113</v>
      </c>
      <c r="C10" s="7"/>
      <c r="D10" s="9">
        <v>0</v>
      </c>
      <c r="E10" s="85"/>
      <c r="F10" s="9">
        <v>0</v>
      </c>
      <c r="G10" s="85"/>
      <c r="H10" s="9">
        <v>0</v>
      </c>
      <c r="I10" s="85"/>
      <c r="J10" s="9">
        <f>+PL!F24</f>
        <v>31418858</v>
      </c>
      <c r="K10" s="85"/>
      <c r="L10" s="9">
        <f>SUM(C10:K10)</f>
        <v>31418858</v>
      </c>
    </row>
    <row r="11" spans="1:12" ht="23.25" customHeight="1">
      <c r="A11" s="8" t="s">
        <v>117</v>
      </c>
      <c r="C11" s="7"/>
      <c r="D11" s="9">
        <v>0</v>
      </c>
      <c r="E11" s="9"/>
      <c r="F11" s="9">
        <v>0</v>
      </c>
      <c r="G11" s="9"/>
      <c r="H11" s="9">
        <v>0</v>
      </c>
      <c r="I11" s="9"/>
      <c r="J11" s="9">
        <f>-30375000</f>
        <v>-30375000</v>
      </c>
      <c r="K11" s="9"/>
      <c r="L11" s="9">
        <f>SUM(D11:J11)</f>
        <v>-30375000</v>
      </c>
    </row>
    <row r="12" spans="1:12" ht="23.25" customHeight="1" thickBot="1">
      <c r="A12" s="6" t="s">
        <v>110</v>
      </c>
      <c r="D12" s="10">
        <f>SUM(D9:D11)</f>
        <v>121500000</v>
      </c>
      <c r="E12" s="9"/>
      <c r="F12" s="10">
        <f>SUM(F9:F11)</f>
        <v>233350000</v>
      </c>
      <c r="G12" s="9"/>
      <c r="H12" s="10">
        <f>SUM(H9:H11)</f>
        <v>12150000</v>
      </c>
      <c r="I12" s="9"/>
      <c r="J12" s="10">
        <f>SUM(J9:J11)</f>
        <v>243520122</v>
      </c>
      <c r="K12" s="9"/>
      <c r="L12" s="10">
        <f>SUM(L9:L11)</f>
        <v>610520122</v>
      </c>
    </row>
    <row r="13" spans="1:12" ht="23.25" customHeight="1" thickTop="1">
      <c r="A13" s="8"/>
      <c r="D13" s="11"/>
      <c r="E13" s="11"/>
      <c r="F13" s="11"/>
      <c r="G13" s="11"/>
      <c r="H13" s="11"/>
      <c r="I13" s="11"/>
      <c r="J13" s="11"/>
      <c r="K13" s="11"/>
      <c r="L13" s="11">
        <f>SUM(L12-'BS'!F54)</f>
        <v>0</v>
      </c>
    </row>
    <row r="14" spans="1:12" ht="23.25" customHeight="1">
      <c r="A14" s="84" t="s">
        <v>123</v>
      </c>
      <c r="D14" s="85">
        <v>121500000</v>
      </c>
      <c r="E14" s="85"/>
      <c r="F14" s="85">
        <v>233350000</v>
      </c>
      <c r="G14" s="85"/>
      <c r="H14" s="85">
        <v>12150000</v>
      </c>
      <c r="I14" s="85"/>
      <c r="J14" s="85">
        <v>243520122</v>
      </c>
      <c r="K14" s="85"/>
      <c r="L14" s="9">
        <f>SUM(C14:K14)</f>
        <v>610520122</v>
      </c>
    </row>
    <row r="15" spans="1:12" ht="23.25" customHeight="1">
      <c r="A15" s="92" t="s">
        <v>96</v>
      </c>
      <c r="D15" s="85">
        <v>0</v>
      </c>
      <c r="E15" s="85"/>
      <c r="F15" s="85">
        <v>0</v>
      </c>
      <c r="G15" s="85"/>
      <c r="H15" s="85">
        <v>0</v>
      </c>
      <c r="I15" s="85"/>
      <c r="J15" s="85">
        <f>PL!D24</f>
        <v>62140210</v>
      </c>
      <c r="K15" s="85"/>
      <c r="L15" s="9">
        <f>SUM(C15:K15)</f>
        <v>62140210</v>
      </c>
    </row>
    <row r="16" spans="1:12" ht="23.25" customHeight="1">
      <c r="A16" s="92" t="s">
        <v>131</v>
      </c>
      <c r="D16" s="93">
        <v>0</v>
      </c>
      <c r="E16" s="9"/>
      <c r="F16" s="93">
        <v>0</v>
      </c>
      <c r="G16" s="9"/>
      <c r="H16" s="93">
        <v>0</v>
      </c>
      <c r="I16" s="9"/>
      <c r="J16" s="93">
        <f>PL!D29</f>
        <v>-884098</v>
      </c>
      <c r="K16" s="9"/>
      <c r="L16" s="93">
        <f>SUM(C16:K16)</f>
        <v>-884098</v>
      </c>
    </row>
    <row r="17" spans="1:12" ht="23.25" customHeight="1">
      <c r="A17" s="8" t="s">
        <v>113</v>
      </c>
      <c r="C17" s="7"/>
      <c r="D17" s="9">
        <f>SUM(D15:D16)</f>
        <v>0</v>
      </c>
      <c r="E17" s="85"/>
      <c r="F17" s="9">
        <f>SUM(F15:F16)</f>
        <v>0</v>
      </c>
      <c r="G17" s="85"/>
      <c r="H17" s="9">
        <f>SUM(H15:H16)</f>
        <v>0</v>
      </c>
      <c r="I17" s="85"/>
      <c r="J17" s="9">
        <f>SUM(J15:J16)</f>
        <v>61256112</v>
      </c>
      <c r="K17" s="85"/>
      <c r="L17" s="9">
        <f>SUM(L15:L16)</f>
        <v>61256112</v>
      </c>
    </row>
    <row r="18" spans="1:12" ht="23.25" customHeight="1">
      <c r="A18" s="8" t="s">
        <v>117</v>
      </c>
      <c r="C18" s="7"/>
      <c r="D18" s="9">
        <v>0</v>
      </c>
      <c r="E18" s="9"/>
      <c r="F18" s="9">
        <v>0</v>
      </c>
      <c r="G18" s="9"/>
      <c r="H18" s="9">
        <v>0</v>
      </c>
      <c r="I18" s="9"/>
      <c r="J18" s="9">
        <v>-24300000</v>
      </c>
      <c r="K18" s="9"/>
      <c r="L18" s="9">
        <f>SUM(D18:J18)</f>
        <v>-24300000</v>
      </c>
    </row>
    <row r="19" spans="1:12" ht="23.25" customHeight="1" thickBot="1">
      <c r="A19" s="6" t="s">
        <v>124</v>
      </c>
      <c r="D19" s="10">
        <f>D14+D17+D18</f>
        <v>121500000</v>
      </c>
      <c r="E19" s="9"/>
      <c r="F19" s="10">
        <f>F14+F17+F18</f>
        <v>233350000</v>
      </c>
      <c r="G19" s="9"/>
      <c r="H19" s="10">
        <f>H14+H17+H18</f>
        <v>12150000</v>
      </c>
      <c r="I19" s="9"/>
      <c r="J19" s="10">
        <f>J14+J17+J18</f>
        <v>280476234</v>
      </c>
      <c r="K19" s="9"/>
      <c r="L19" s="10">
        <f>L14+L17+L18</f>
        <v>647476234</v>
      </c>
    </row>
    <row r="20" spans="1:12" ht="23.25" customHeight="1" thickTop="1">
      <c r="A20" s="8"/>
      <c r="D20" s="11"/>
      <c r="E20" s="11"/>
      <c r="F20" s="11"/>
      <c r="G20" s="11"/>
      <c r="H20" s="11"/>
      <c r="I20" s="11"/>
      <c r="J20" s="11"/>
      <c r="K20" s="11"/>
      <c r="L20" s="11">
        <f>SUM(L19-'BS'!D54)</f>
        <v>0</v>
      </c>
    </row>
    <row r="21" ht="23.25" customHeight="1">
      <c r="A21" s="8" t="s">
        <v>13</v>
      </c>
    </row>
  </sheetData>
  <sheetProtection/>
  <mergeCells count="5">
    <mergeCell ref="A1:L1"/>
    <mergeCell ref="A2:L2"/>
    <mergeCell ref="A3:L3"/>
    <mergeCell ref="A4:L4"/>
    <mergeCell ref="H5:J5"/>
  </mergeCells>
  <printOptions horizontalCentered="1"/>
  <pageMargins left="0.393700787401575" right="0.393700787401575" top="0.905511811023622" bottom="0.196850393700787" header="0.31496062992126" footer="0.31496062992126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 &amp; Young</dc:creator>
  <cp:keywords/>
  <dc:description/>
  <cp:lastModifiedBy>THBKM0015</cp:lastModifiedBy>
  <cp:lastPrinted>2016-02-25T09:59:25Z</cp:lastPrinted>
  <dcterms:created xsi:type="dcterms:W3CDTF">2011-05-02T09:09:37Z</dcterms:created>
  <dcterms:modified xsi:type="dcterms:W3CDTF">2016-05-30T09:24:58Z</dcterms:modified>
  <cp:category/>
  <cp:version/>
  <cp:contentType/>
  <cp:contentStatus/>
</cp:coreProperties>
</file>