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6" windowWidth="19320" windowHeight="9420" activeTab="1"/>
  </bookViews>
  <sheets>
    <sheet name="BS" sheetId="1" r:id="rId1"/>
    <sheet name="PL&amp;CF" sheetId="2" r:id="rId2"/>
    <sheet name="CE" sheetId="3" r:id="rId3"/>
  </sheets>
  <definedNames>
    <definedName name="_xlnm.Print_Area" localSheetId="0">'BS'!$A$1:$G$75</definedName>
    <definedName name="_xlnm.Print_Area" localSheetId="2">'CE'!$A$1:$K$20</definedName>
    <definedName name="_xlnm.Print_Area" localSheetId="1">'PL&amp;CF'!$A$1:$F$126</definedName>
  </definedNames>
  <calcPr fullCalcOnLoad="1"/>
</workbook>
</file>

<file path=xl/sharedStrings.xml><?xml version="1.0" encoding="utf-8"?>
<sst xmlns="http://schemas.openxmlformats.org/spreadsheetml/2006/main" count="218" uniqueCount="142">
  <si>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</si>
  <si>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</si>
  <si>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</si>
  <si>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</si>
  <si>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</si>
  <si>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</si>
  <si>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</si>
  <si>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</si>
  <si>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</si>
  <si>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</si>
  <si>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</si>
  <si>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</si>
  <si>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</si>
  <si>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</si>
  <si>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</si>
  <si>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</si>
  <si>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</si>
  <si>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</si>
  <si>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</si>
  <si>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</si>
  <si>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</si>
  <si>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</si>
  <si>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</si>
  <si>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</si>
  <si>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</si>
  <si>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</si>
  <si>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</si>
  <si>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</si>
  <si>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</si>
  <si>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</si>
  <si>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</si>
  <si>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</si>
  <si>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</si>
  <si>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</si>
  <si>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</si>
  <si>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</si>
  <si>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</si>
  <si>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</si>
  <si>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รายได้จากการขาย</t>
  </si>
  <si>
    <t>รายได้อื่น</t>
  </si>
  <si>
    <t>รวมรายได้</t>
  </si>
  <si>
    <t>ค่าใช้จ่าย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</si>
  <si>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</si>
  <si>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</si>
  <si>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</si>
  <si>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</si>
  <si>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กำไรสำหรับงวด</t>
  </si>
  <si>
    <t>กำไรขาดทุนเบ็ดเสร็จรวมสำหรับงวด</t>
  </si>
  <si>
    <t>กำไรต่อหุ้นขั้นพื้นฐาน</t>
  </si>
  <si>
    <t>งบกระแสเงินสด</t>
  </si>
  <si>
    <t>กำไรก่อนภาษี</t>
  </si>
  <si>
    <t>รายการปรับกระทบยอดกำไรก่อนภาษีเป็นเงินสดรับ (จ่าย)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</si>
  <si>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</si>
  <si>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</si>
  <si>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</si>
  <si>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</si>
  <si>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</si>
  <si>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>กำไรจากการดำเนินงานก่อนการเปลี่ยนแปลงในสินทรัพย์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</si>
  <si>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</si>
  <si>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</si>
  <si>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</si>
  <si>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</si>
  <si>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</si>
  <si>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</si>
  <si>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จ่ายดอกเบี้ย</t>
  </si>
  <si>
    <t>งบกระแสเงินสด (ต่อ)</t>
  </si>
  <si>
    <t>ดอกเบี้ยรับ</t>
  </si>
  <si>
    <t>ชำระคืนหนี้สินตามสัญญาเช่าการเงิน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</si>
  <si>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</si>
  <si>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</si>
  <si>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</si>
  <si>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</si>
  <si>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</si>
  <si>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ทุนเรือนหุ้นที่ออก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</si>
  <si>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</si>
  <si>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</si>
  <si>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</si>
  <si>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</si>
  <si>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</si>
  <si>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 xml:space="preserve">กำไรขาดทุนเบ็ดเสร็จรวมสำหรับงวด </t>
  </si>
  <si>
    <t>ภาษีเงินได้ค้างจ่าย</t>
  </si>
  <si>
    <t>กำไรขาดทุนเบ็ดเสร็จอื่นสำหรับงวด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</si>
  <si>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</si>
  <si>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</si>
  <si>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กระแสเงินสดจาก (ใช้ไปใน) กิจกรรมจัดหาเงิน</t>
  </si>
  <si>
    <t xml:space="preserve">   สำหรับเงินสดและรายการเทียบเท่าเงินสด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</si>
  <si>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</si>
  <si>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</si>
  <si>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</si>
  <si>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</si>
  <si>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</si>
  <si>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>ซื้อเครื่องจักรและอุปกรณ์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</si>
  <si>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</si>
  <si>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</si>
  <si>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</si>
  <si>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</si>
  <si>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</si>
  <si>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</si>
  <si>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>เงินสดสุทธิใช้ไปในกิจกรรมลงทุน</t>
  </si>
  <si>
    <t xml:space="preserve">   จ่ายภาษีเงินได้</t>
  </si>
  <si>
    <t>ข้อมูลกระแสเงินสดเปิดเผยเพิ่มเติม</t>
  </si>
  <si>
    <t>รายการที่ไม่ใช่เงินสด</t>
  </si>
  <si>
    <t>ณ วันที่</t>
  </si>
  <si>
    <t>กำไรก่อนค่าใช้จ่ายภาษีเงินได้</t>
  </si>
  <si>
    <t>กำไรก่อนค่าใช้จ่ายทางการเงินและค่าใช้จ่ายภาษีเงินได้</t>
  </si>
  <si>
    <t>ค่าใช้จ่ายภาษีเงินได้</t>
  </si>
  <si>
    <t>เงินสดรับจากการจำหน่ายอุปกรณ์</t>
  </si>
  <si>
    <t>หนี้สินภาษีเงินได้รอการตัดบัญชี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</si>
  <si>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</si>
  <si>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</si>
  <si>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</si>
  <si>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</si>
  <si>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ส่วนของหนี้สินตามสัญญาเช่าการเงินที่ถึงกำหนดชำระภายในหนึ่งปี</t>
  </si>
  <si>
    <t>ต้นทุนขาย</t>
  </si>
  <si>
    <t xml:space="preserve">   เจ้าหนี้จากการซื้อเครื่องจักรและอุปกรณ์ลดลง</t>
  </si>
  <si>
    <t>ลูกหนี้การค้าและลูกหนี้อื่น</t>
  </si>
  <si>
    <t>หนี้สินตามสัญญาเช่าการเงิน - สุทธิจากส่วนที่ถึง</t>
  </si>
  <si>
    <t xml:space="preserve">   กำหนดชำระภายในหนึ่งปี</t>
  </si>
  <si>
    <t>31 ธันวาคม 2557</t>
  </si>
  <si>
    <t>กำไร (ขาดทุน) จากอัตราแลกเปลี่ยนที่ยังไม่เกิดขึ้นจริง</t>
  </si>
  <si>
    <t>เงินลงทุนชั่วคราว - เงินฝากประจำ</t>
  </si>
  <si>
    <t>ยอดคงเหลือ ณ วันที่ 1 มกราคม 2557</t>
  </si>
  <si>
    <t>ยอดคงเหลือ ณ วันที่ 1 มกราคม 2558</t>
  </si>
  <si>
    <t>สินทรัพย์ไม่มีตัวตน - ซอฟต์แวร์คอมพิวเตอร์</t>
  </si>
  <si>
    <t xml:space="preserve">   กำไรจากอัตราแลกเปลี่ยน</t>
  </si>
  <si>
    <t>เงินสดจากกิจกรรมดำเนินงาน</t>
  </si>
  <si>
    <t>เงินสดสุทธิจากกิจกรรมดำเนินงาน</t>
  </si>
  <si>
    <t>เงินปันผลจ่าย</t>
  </si>
  <si>
    <t>ณ วันที่ 30 มิถุนายน 2558</t>
  </si>
  <si>
    <t>30 มิถุนายน 2558</t>
  </si>
  <si>
    <t>สำหรับงวดสามเดือนสิ้นสุดวันที่ 30 มิถุนายน 2558</t>
  </si>
  <si>
    <t>ยอดคงเหลือ ณ วันที่ 30 มิถุนายน 2557</t>
  </si>
  <si>
    <t>ยอดคงเหลือ ณ วันที่ 30 มิถุนายน 2558</t>
  </si>
  <si>
    <t>สำหรับงวดหกเดือนสิ้นสุดวันที่ 30 มิถุนายน 2558</t>
  </si>
  <si>
    <t>เงินปันผลจ่าย (หมายเหตุ 11)</t>
  </si>
  <si>
    <t xml:space="preserve">   สินทรัพย์ไม่หมุนเวียนอื่น</t>
  </si>
  <si>
    <t xml:space="preserve">   การปรับลดสินค้าคงเหลือเป็นมูลค่าสุทธิที่จะได้รับ (โอนกลับ)</t>
  </si>
  <si>
    <t xml:space="preserve">   ค่าเผื่อหนี้สงสัยจะสูญ</t>
  </si>
  <si>
    <t xml:space="preserve">   ขาดทุนจากการจำหน่ายและตัดจำหน่ายอุปกรณ์</t>
  </si>
  <si>
    <t>เงินสดและรายการเทียบเท่าเงินสดเพิ่มขึ้น (ลดลง) สุทธิ</t>
  </si>
  <si>
    <t>ซื้อซอฟต์แวร์คอมพิวเตอร์</t>
  </si>
  <si>
    <t xml:space="preserve">   ขาดทุน (กำไร) จากอัตราแลกเปลี่ยนที่ยังไม่เกิดขึ้นจริง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</si>
</sst>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2" fontId="3" fillId="0" borderId="0" xfId="55" applyNumberFormat="1" applyFont="1" applyAlignment="1">
      <alignment vertical="top"/>
      <protection/>
    </xf>
    <xf numFmtId="172" fontId="3" fillId="0" borderId="0" xfId="55" applyNumberFormat="1" applyFont="1" applyAlignment="1">
      <alignment horizontal="right" vertical="top"/>
      <protection/>
    </xf>
    <xf numFmtId="172" fontId="3" fillId="0" borderId="0" xfId="55" applyNumberFormat="1" applyFont="1" applyAlignment="1">
      <alignment horizontal="center" vertical="top"/>
      <protection/>
    </xf>
    <xf numFmtId="172" fontId="3" fillId="0" borderId="0" xfId="55" applyNumberFormat="1" applyFont="1" applyBorder="1" applyAlignment="1">
      <alignment horizontal="center" vertical="top"/>
      <protection/>
    </xf>
    <xf numFmtId="172" fontId="3" fillId="0" borderId="10" xfId="55" applyNumberFormat="1" applyFont="1" applyBorder="1" applyAlignment="1">
      <alignment horizontal="center" vertical="top"/>
      <protection/>
    </xf>
    <xf numFmtId="169" fontId="3" fillId="0" borderId="0" xfId="55" applyNumberFormat="1" applyFont="1" applyAlignment="1">
      <alignment horizontal="center" vertical="top"/>
      <protection/>
    </xf>
    <xf numFmtId="169" fontId="3" fillId="0" borderId="0" xfId="55" applyNumberFormat="1" applyFont="1" applyBorder="1" applyAlignment="1">
      <alignment horizontal="center" vertical="top"/>
      <protection/>
    </xf>
    <xf numFmtId="0" fontId="3" fillId="0" borderId="0" xfId="55" applyNumberFormat="1" applyFont="1" applyAlignment="1">
      <alignment vertical="top"/>
      <protection/>
    </xf>
    <xf numFmtId="169" fontId="3" fillId="0" borderId="11" xfId="55" applyNumberFormat="1" applyFont="1" applyBorder="1" applyAlignment="1">
      <alignment horizontal="center" vertical="top"/>
      <protection/>
    </xf>
    <xf numFmtId="169" fontId="3" fillId="0" borderId="0" xfId="55" applyNumberFormat="1" applyFont="1" applyAlignment="1">
      <alignment vertical="top"/>
      <protection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 quotePrefix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Border="1" applyAlignment="1" quotePrefix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 quotePrefix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69" fontId="3" fillId="0" borderId="12" xfId="0" applyNumberFormat="1" applyFont="1" applyFill="1" applyBorder="1" applyAlignment="1">
      <alignment horizontal="center" vertical="top"/>
    </xf>
    <xf numFmtId="169" fontId="3" fillId="0" borderId="1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 quotePrefix="1">
      <alignment horizontal="center" vertical="top"/>
    </xf>
    <xf numFmtId="0" fontId="3" fillId="0" borderId="13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top"/>
    </xf>
    <xf numFmtId="37" fontId="6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69" fontId="3" fillId="0" borderId="14" xfId="0" applyNumberFormat="1" applyFont="1" applyFill="1" applyBorder="1" applyAlignment="1">
      <alignment horizontal="center" vertical="top"/>
    </xf>
    <xf numFmtId="169" fontId="3" fillId="0" borderId="15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right" vertical="top"/>
    </xf>
    <xf numFmtId="0" fontId="2" fillId="0" borderId="0" xfId="55" applyNumberFormat="1" applyFont="1" applyAlignment="1">
      <alignment horizontal="left" vertical="top"/>
      <protection/>
    </xf>
    <xf numFmtId="0" fontId="3" fillId="0" borderId="0" xfId="55" applyNumberFormat="1" applyFont="1" applyAlignment="1">
      <alignment horizontal="left" vertical="top"/>
      <protection/>
    </xf>
    <xf numFmtId="0" fontId="3" fillId="0" borderId="0" xfId="55" applyNumberFormat="1" applyFont="1" applyAlignment="1">
      <alignment horizontal="center" vertical="top"/>
      <protection/>
    </xf>
    <xf numFmtId="49" fontId="4" fillId="0" borderId="0" xfId="0" applyNumberFormat="1" applyFont="1" applyFill="1" applyBorder="1" applyAlignment="1" quotePrefix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right" vertical="top"/>
    </xf>
    <xf numFmtId="169" fontId="5" fillId="0" borderId="0" xfId="0" applyNumberFormat="1" applyFont="1" applyFill="1" applyBorder="1" applyAlignment="1">
      <alignment horizontal="right" vertical="top"/>
    </xf>
    <xf numFmtId="169" fontId="3" fillId="0" borderId="12" xfId="0" applyNumberFormat="1" applyFont="1" applyFill="1" applyBorder="1" applyAlignment="1">
      <alignment horizontal="right" vertical="top"/>
    </xf>
    <xf numFmtId="169" fontId="3" fillId="0" borderId="10" xfId="0" applyNumberFormat="1" applyFont="1" applyFill="1" applyBorder="1" applyAlignment="1">
      <alignment horizontal="right" vertical="top"/>
    </xf>
    <xf numFmtId="169" fontId="3" fillId="0" borderId="11" xfId="0" applyNumberFormat="1" applyFont="1" applyFill="1" applyBorder="1" applyAlignment="1">
      <alignment horizontal="right" vertical="top"/>
    </xf>
    <xf numFmtId="169" fontId="3" fillId="0" borderId="15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169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top"/>
    </xf>
    <xf numFmtId="171" fontId="3" fillId="0" borderId="15" xfId="0" applyNumberFormat="1" applyFont="1" applyFill="1" applyBorder="1" applyAlignment="1">
      <alignment horizontal="center" vertical="top"/>
    </xf>
    <xf numFmtId="171" fontId="3" fillId="0" borderId="0" xfId="0" applyNumberFormat="1" applyFont="1" applyFill="1" applyBorder="1" applyAlignment="1">
      <alignment horizontal="center" vertical="top"/>
    </xf>
    <xf numFmtId="169" fontId="3" fillId="0" borderId="0" xfId="55" applyNumberFormat="1" applyFont="1" applyBorder="1" applyAlignment="1" quotePrefix="1">
      <alignment horizontal="center" vertical="top"/>
      <protection/>
    </xf>
    <xf numFmtId="169" fontId="5" fillId="0" borderId="0" xfId="0" applyNumberFormat="1" applyFont="1" applyFill="1" applyAlignment="1">
      <alignment horizontal="center" vertical="top"/>
    </xf>
    <xf numFmtId="37" fontId="2" fillId="0" borderId="0" xfId="55" applyNumberFormat="1" applyFont="1" applyAlignment="1" quotePrefix="1">
      <alignment horizontal="left" vertical="top"/>
      <protection/>
    </xf>
    <xf numFmtId="37" fontId="2" fillId="0" borderId="0" xfId="55" applyNumberFormat="1" applyFont="1" applyAlignment="1">
      <alignment horizontal="left" vertical="top"/>
      <protection/>
    </xf>
    <xf numFmtId="172" fontId="3" fillId="0" borderId="0" xfId="55" applyNumberFormat="1" applyFont="1" applyAlignment="1">
      <alignment horizontal="right" vertical="top"/>
      <protection/>
    </xf>
    <xf numFmtId="172" fontId="3" fillId="0" borderId="10" xfId="55" applyNumberFormat="1" applyFont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view="pageBreakPreview" zoomScaleSheetLayoutView="100" zoomScalePageLayoutView="0" workbookViewId="0" topLeftCell="A31">
      <selection activeCell="A50" sqref="A50"/>
    </sheetView>
  </sheetViews>
  <sheetFormatPr defaultColWidth="10.00390625" defaultRowHeight="24" customHeight="1"/>
  <cols>
    <col min="1" max="1" width="56.28125" style="20" customWidth="1"/>
    <col min="2" max="2" width="7.28125" style="20" customWidth="1"/>
    <col min="3" max="3" width="1.1484375" style="19" customWidth="1"/>
    <col min="4" max="4" width="15.28125" style="19" customWidth="1"/>
    <col min="5" max="5" width="1.1484375" style="19" customWidth="1"/>
    <col min="6" max="6" width="15.28125" style="19" customWidth="1"/>
    <col min="7" max="7" width="0.2890625" style="19" customWidth="1"/>
    <col min="8" max="8" width="14.421875" style="19" customWidth="1"/>
    <col min="9" max="9" width="15.421875" style="19" customWidth="1"/>
    <col min="10" max="254" width="10.7109375" style="19" customWidth="1"/>
    <col min="255" max="255" width="48.57421875" style="19" customWidth="1"/>
    <col min="256" max="16384" width="10.00390625" style="19" customWidth="1"/>
  </cols>
  <sheetData>
    <row r="1" spans="1:6" s="15" customFormat="1" ht="24" customHeight="1">
      <c r="A1" s="12" t="s">
        <v>0</v>
      </c>
      <c r="B1" s="13"/>
      <c r="C1" s="14"/>
      <c r="D1" s="14"/>
      <c r="E1" s="14"/>
      <c r="F1" s="14"/>
    </row>
    <row r="2" spans="1:6" s="15" customFormat="1" ht="24" customHeight="1">
      <c r="A2" s="16" t="s">
        <v>1</v>
      </c>
      <c r="B2" s="13"/>
      <c r="C2" s="14"/>
      <c r="D2" s="17"/>
      <c r="E2" s="14"/>
      <c r="F2" s="17"/>
    </row>
    <row r="3" spans="1:6" s="15" customFormat="1" ht="24" customHeight="1">
      <c r="A3" s="12" t="s">
        <v>128</v>
      </c>
      <c r="B3" s="13"/>
      <c r="C3" s="14"/>
      <c r="D3" s="17"/>
      <c r="E3" s="14"/>
      <c r="F3" s="17"/>
    </row>
    <row r="4" spans="1:6" ht="24" customHeight="1">
      <c r="A4" s="13"/>
      <c r="B4" s="13"/>
      <c r="C4" s="14"/>
      <c r="D4" s="14"/>
      <c r="E4" s="14"/>
      <c r="F4" s="18" t="s">
        <v>2</v>
      </c>
    </row>
    <row r="5" spans="1:6" ht="24" customHeight="1">
      <c r="A5" s="13"/>
      <c r="B5" s="13"/>
      <c r="C5" s="14"/>
      <c r="D5" s="28" t="s">
        <v>102</v>
      </c>
      <c r="E5" s="28"/>
      <c r="F5" s="28" t="s">
        <v>102</v>
      </c>
    </row>
    <row r="6" spans="2:6" ht="24" customHeight="1">
      <c r="B6" s="21" t="s">
        <v>3</v>
      </c>
      <c r="C6" s="22"/>
      <c r="D6" s="52" t="s">
        <v>129</v>
      </c>
      <c r="E6" s="53"/>
      <c r="F6" s="52" t="s">
        <v>118</v>
      </c>
    </row>
    <row r="7" spans="2:6" ht="24" customHeight="1">
      <c r="B7" s="21"/>
      <c r="C7" s="22"/>
      <c r="D7" s="63" t="s">
        <v>109</v>
      </c>
      <c r="E7" s="64"/>
      <c r="F7" s="63" t="s">
        <v>110</v>
      </c>
    </row>
    <row r="8" spans="2:6" ht="24" customHeight="1">
      <c r="B8" s="21"/>
      <c r="C8" s="22"/>
      <c r="D8" s="63" t="s">
        <v>111</v>
      </c>
      <c r="E8" s="64"/>
      <c r="F8" s="63"/>
    </row>
    <row r="9" ht="24" customHeight="1">
      <c r="A9" s="11" t="s">
        <v>4</v>
      </c>
    </row>
    <row r="10" spans="1:2" ht="24" customHeight="1">
      <c r="A10" s="11" t="s">
        <v>5</v>
      </c>
      <c r="B10" s="24"/>
    </row>
    <row r="11" spans="1:6" ht="24" customHeight="1">
      <c r="A11" s="20" t="s">
        <v>6</v>
      </c>
      <c r="B11" s="24"/>
      <c r="D11" s="48">
        <v>110938071</v>
      </c>
      <c r="E11" s="48"/>
      <c r="F11" s="48">
        <v>97105286</v>
      </c>
    </row>
    <row r="12" spans="1:6" ht="24" customHeight="1">
      <c r="A12" s="20" t="s">
        <v>120</v>
      </c>
      <c r="B12" s="24"/>
      <c r="D12" s="48">
        <v>1091344</v>
      </c>
      <c r="E12" s="48"/>
      <c r="F12" s="48">
        <v>1091344</v>
      </c>
    </row>
    <row r="13" spans="1:6" ht="24" customHeight="1">
      <c r="A13" s="20" t="s">
        <v>115</v>
      </c>
      <c r="B13" s="24">
        <v>3</v>
      </c>
      <c r="C13" s="54"/>
      <c r="D13" s="55">
        <v>273653004</v>
      </c>
      <c r="E13" s="56"/>
      <c r="F13" s="55">
        <v>285183616</v>
      </c>
    </row>
    <row r="14" spans="1:6" ht="24" customHeight="1">
      <c r="A14" s="26" t="s">
        <v>92</v>
      </c>
      <c r="B14" s="24">
        <v>4</v>
      </c>
      <c r="D14" s="48">
        <v>158962597</v>
      </c>
      <c r="E14" s="48"/>
      <c r="F14" s="48">
        <v>142842602</v>
      </c>
    </row>
    <row r="15" spans="1:6" ht="24" customHeight="1">
      <c r="A15" s="20" t="s">
        <v>7</v>
      </c>
      <c r="B15" s="24"/>
      <c r="D15" s="48">
        <v>11193136</v>
      </c>
      <c r="E15" s="48"/>
      <c r="F15" s="48">
        <v>13497159</v>
      </c>
    </row>
    <row r="16" spans="1:6" ht="24" customHeight="1">
      <c r="A16" s="11" t="s">
        <v>9</v>
      </c>
      <c r="B16" s="24"/>
      <c r="D16" s="57">
        <f>SUM(D11:D15)</f>
        <v>555838152</v>
      </c>
      <c r="E16" s="48"/>
      <c r="F16" s="57">
        <f>SUM(F11:F15)</f>
        <v>539720007</v>
      </c>
    </row>
    <row r="17" spans="1:6" ht="24" customHeight="1">
      <c r="A17" s="11" t="s">
        <v>10</v>
      </c>
      <c r="B17" s="24"/>
      <c r="D17" s="48"/>
      <c r="E17" s="48"/>
      <c r="F17" s="48"/>
    </row>
    <row r="18" spans="1:6" ht="24" customHeight="1">
      <c r="A18" s="26" t="s">
        <v>93</v>
      </c>
      <c r="B18" s="24">
        <v>5</v>
      </c>
      <c r="D18" s="48">
        <v>386022897</v>
      </c>
      <c r="E18" s="48"/>
      <c r="F18" s="48">
        <v>393659514</v>
      </c>
    </row>
    <row r="19" spans="1:6" ht="24" customHeight="1">
      <c r="A19" s="26" t="s">
        <v>123</v>
      </c>
      <c r="B19" s="24"/>
      <c r="D19" s="48">
        <v>831023</v>
      </c>
      <c r="E19" s="48"/>
      <c r="F19" s="48">
        <v>655213</v>
      </c>
    </row>
    <row r="20" spans="1:6" ht="24" customHeight="1">
      <c r="A20" s="20" t="s">
        <v>94</v>
      </c>
      <c r="B20" s="24"/>
      <c r="D20" s="58">
        <v>284017</v>
      </c>
      <c r="E20" s="48"/>
      <c r="F20" s="58">
        <v>286717</v>
      </c>
    </row>
    <row r="21" spans="1:6" ht="24" customHeight="1">
      <c r="A21" s="11" t="s">
        <v>11</v>
      </c>
      <c r="B21" s="24"/>
      <c r="D21" s="48">
        <f>SUM(D18:D20)</f>
        <v>387137937</v>
      </c>
      <c r="E21" s="48"/>
      <c r="F21" s="48">
        <f>SUM(F18:F20)</f>
        <v>394601444</v>
      </c>
    </row>
    <row r="22" spans="1:6" ht="24" customHeight="1" thickBot="1">
      <c r="A22" s="11" t="s">
        <v>12</v>
      </c>
      <c r="D22" s="59">
        <f>SUM(D21,D16)</f>
        <v>942976089</v>
      </c>
      <c r="E22" s="55"/>
      <c r="F22" s="59">
        <f>SUM(F21,F16)</f>
        <v>934321451</v>
      </c>
    </row>
    <row r="23" ht="24" customHeight="1" thickTop="1"/>
    <row r="24" ht="24" customHeight="1">
      <c r="A24" s="20" t="s">
        <v>13</v>
      </c>
    </row>
    <row r="25" spans="1:8" s="15" customFormat="1" ht="24" customHeight="1">
      <c r="A25" s="12" t="s">
        <v>0</v>
      </c>
      <c r="B25" s="13"/>
      <c r="C25" s="14"/>
      <c r="D25" s="14"/>
      <c r="E25" s="14"/>
      <c r="F25" s="14"/>
      <c r="H25" s="19"/>
    </row>
    <row r="26" spans="1:8" s="15" customFormat="1" ht="24" customHeight="1">
      <c r="A26" s="27" t="s">
        <v>14</v>
      </c>
      <c r="B26" s="13"/>
      <c r="C26" s="14"/>
      <c r="D26" s="17"/>
      <c r="E26" s="14"/>
      <c r="F26" s="17"/>
      <c r="H26" s="19"/>
    </row>
    <row r="27" spans="1:8" s="15" customFormat="1" ht="24" customHeight="1">
      <c r="A27" s="12" t="s">
        <v>128</v>
      </c>
      <c r="B27" s="13"/>
      <c r="C27" s="14"/>
      <c r="D27" s="17"/>
      <c r="E27" s="14"/>
      <c r="F27" s="17"/>
      <c r="H27" s="19"/>
    </row>
    <row r="28" spans="1:6" ht="24" customHeight="1">
      <c r="A28" s="13"/>
      <c r="B28" s="13"/>
      <c r="C28" s="14"/>
      <c r="D28" s="14"/>
      <c r="E28" s="14"/>
      <c r="F28" s="18" t="s">
        <v>2</v>
      </c>
    </row>
    <row r="29" spans="1:6" ht="24" customHeight="1">
      <c r="A29" s="13"/>
      <c r="B29" s="13"/>
      <c r="C29" s="14"/>
      <c r="D29" s="28" t="s">
        <v>102</v>
      </c>
      <c r="E29" s="28"/>
      <c r="F29" s="28" t="s">
        <v>102</v>
      </c>
    </row>
    <row r="30" spans="2:6" ht="24" customHeight="1">
      <c r="B30" s="21" t="s">
        <v>3</v>
      </c>
      <c r="C30" s="22"/>
      <c r="D30" s="52" t="s">
        <v>129</v>
      </c>
      <c r="E30" s="53"/>
      <c r="F30" s="52" t="s">
        <v>118</v>
      </c>
    </row>
    <row r="31" spans="2:6" ht="24" customHeight="1">
      <c r="B31" s="21"/>
      <c r="C31" s="22"/>
      <c r="D31" s="63" t="s">
        <v>109</v>
      </c>
      <c r="E31" s="64"/>
      <c r="F31" s="63" t="s">
        <v>110</v>
      </c>
    </row>
    <row r="32" spans="2:6" ht="24" customHeight="1">
      <c r="B32" s="21"/>
      <c r="C32" s="22"/>
      <c r="D32" s="63" t="s">
        <v>111</v>
      </c>
      <c r="E32" s="64"/>
      <c r="F32" s="63"/>
    </row>
    <row r="33" ht="24" customHeight="1">
      <c r="A33" s="11" t="s">
        <v>15</v>
      </c>
    </row>
    <row r="34" ht="24" customHeight="1">
      <c r="A34" s="11" t="s">
        <v>16</v>
      </c>
    </row>
    <row r="35" spans="1:6" ht="24" customHeight="1">
      <c r="A35" s="26" t="s">
        <v>95</v>
      </c>
      <c r="B35" s="24">
        <v>6</v>
      </c>
      <c r="D35" s="28">
        <v>283784524</v>
      </c>
      <c r="E35" s="28"/>
      <c r="F35" s="28">
        <v>292775649</v>
      </c>
    </row>
    <row r="36" spans="1:6" ht="24" customHeight="1">
      <c r="A36" s="20" t="s">
        <v>112</v>
      </c>
      <c r="B36" s="24"/>
      <c r="D36" s="48">
        <v>821416</v>
      </c>
      <c r="E36" s="28"/>
      <c r="F36" s="48">
        <v>795538</v>
      </c>
    </row>
    <row r="37" spans="1:6" ht="24" customHeight="1">
      <c r="A37" s="25" t="s">
        <v>80</v>
      </c>
      <c r="B37" s="24"/>
      <c r="D37" s="29">
        <v>7678258</v>
      </c>
      <c r="E37" s="29"/>
      <c r="F37" s="29">
        <v>2193239</v>
      </c>
    </row>
    <row r="38" spans="1:6" ht="24" customHeight="1">
      <c r="A38" s="20" t="s">
        <v>17</v>
      </c>
      <c r="B38" s="24"/>
      <c r="D38" s="29">
        <v>6658662</v>
      </c>
      <c r="E38" s="29"/>
      <c r="F38" s="29">
        <v>6267543</v>
      </c>
    </row>
    <row r="39" spans="1:6" ht="24" customHeight="1">
      <c r="A39" s="11" t="s">
        <v>18</v>
      </c>
      <c r="B39" s="24"/>
      <c r="D39" s="31">
        <f>SUM(D35:D38)</f>
        <v>298942860</v>
      </c>
      <c r="E39" s="30"/>
      <c r="F39" s="31">
        <f>SUM(F35:F38)</f>
        <v>302031969</v>
      </c>
    </row>
    <row r="40" spans="1:6" ht="24" customHeight="1">
      <c r="A40" s="11" t="s">
        <v>19</v>
      </c>
      <c r="B40" s="24"/>
      <c r="D40" s="30"/>
      <c r="E40" s="30"/>
      <c r="F40" s="30"/>
    </row>
    <row r="41" spans="1:6" ht="24" customHeight="1">
      <c r="A41" s="20" t="s">
        <v>116</v>
      </c>
      <c r="B41" s="24"/>
      <c r="D41" s="30"/>
      <c r="E41" s="30"/>
      <c r="F41" s="30"/>
    </row>
    <row r="42" spans="1:6" ht="24" customHeight="1">
      <c r="A42" s="20" t="s">
        <v>117</v>
      </c>
      <c r="B42" s="24"/>
      <c r="D42" s="30">
        <v>1713260</v>
      </c>
      <c r="E42" s="30"/>
      <c r="F42" s="30">
        <v>2130547</v>
      </c>
    </row>
    <row r="43" spans="1:6" ht="24" customHeight="1">
      <c r="A43" s="20" t="s">
        <v>20</v>
      </c>
      <c r="B43" s="24">
        <v>7</v>
      </c>
      <c r="D43" s="30">
        <v>20166520</v>
      </c>
      <c r="E43" s="30"/>
      <c r="F43" s="30">
        <v>18763114</v>
      </c>
    </row>
    <row r="44" spans="1:6" ht="24" customHeight="1">
      <c r="A44" s="20" t="s">
        <v>107</v>
      </c>
      <c r="B44" s="24"/>
      <c r="D44" s="32">
        <v>1979970</v>
      </c>
      <c r="E44" s="30"/>
      <c r="F44" s="32">
        <v>875699</v>
      </c>
    </row>
    <row r="45" spans="1:6" ht="24" customHeight="1">
      <c r="A45" s="11" t="s">
        <v>21</v>
      </c>
      <c r="B45" s="24"/>
      <c r="D45" s="30">
        <f>SUM(D42:D44)</f>
        <v>23859750</v>
      </c>
      <c r="E45" s="30"/>
      <c r="F45" s="30">
        <f>SUM(F42:F44)</f>
        <v>21769360</v>
      </c>
    </row>
    <row r="46" spans="1:6" ht="24" customHeight="1">
      <c r="A46" s="11" t="s">
        <v>22</v>
      </c>
      <c r="D46" s="31">
        <f>SUM(D45,D39)</f>
        <v>322802610</v>
      </c>
      <c r="E46" s="30"/>
      <c r="F46" s="31">
        <f>SUM(F45,F39)</f>
        <v>323801329</v>
      </c>
    </row>
    <row r="47" spans="1:6" ht="24" customHeight="1">
      <c r="A47" s="11"/>
      <c r="D47" s="30"/>
      <c r="E47" s="30"/>
      <c r="F47" s="30"/>
    </row>
    <row r="48" spans="1:6" ht="24" customHeight="1">
      <c r="A48" s="20" t="s">
        <v>13</v>
      </c>
      <c r="D48" s="30"/>
      <c r="E48" s="30"/>
      <c r="F48" s="30"/>
    </row>
    <row r="49" spans="1:8" s="15" customFormat="1" ht="24" customHeight="1">
      <c r="A49" s="12" t="s">
        <v>0</v>
      </c>
      <c r="B49" s="13"/>
      <c r="C49" s="14"/>
      <c r="D49" s="14"/>
      <c r="E49" s="14"/>
      <c r="F49" s="14"/>
      <c r="H49" s="19"/>
    </row>
    <row r="50" spans="1:8" s="15" customFormat="1" ht="24" customHeight="1">
      <c r="A50" s="27" t="s">
        <v>14</v>
      </c>
      <c r="B50" s="13"/>
      <c r="C50" s="14"/>
      <c r="D50" s="17"/>
      <c r="E50" s="14"/>
      <c r="F50" s="17"/>
      <c r="H50" s="19"/>
    </row>
    <row r="51" spans="1:8" s="15" customFormat="1" ht="24" customHeight="1">
      <c r="A51" s="12" t="s">
        <v>128</v>
      </c>
      <c r="B51" s="13"/>
      <c r="C51" s="14"/>
      <c r="D51" s="17"/>
      <c r="E51" s="14"/>
      <c r="F51" s="17"/>
      <c r="H51" s="19"/>
    </row>
    <row r="52" spans="1:6" ht="24" customHeight="1">
      <c r="A52" s="13"/>
      <c r="B52" s="13"/>
      <c r="C52" s="14"/>
      <c r="D52" s="14"/>
      <c r="E52" s="14"/>
      <c r="F52" s="18" t="s">
        <v>2</v>
      </c>
    </row>
    <row r="53" spans="1:6" ht="24" customHeight="1">
      <c r="A53" s="13"/>
      <c r="B53" s="13"/>
      <c r="C53" s="14"/>
      <c r="D53" s="28" t="s">
        <v>102</v>
      </c>
      <c r="E53" s="28"/>
      <c r="F53" s="28" t="s">
        <v>102</v>
      </c>
    </row>
    <row r="54" spans="2:6" ht="24" customHeight="1">
      <c r="B54" s="21"/>
      <c r="C54" s="22"/>
      <c r="D54" s="52" t="s">
        <v>129</v>
      </c>
      <c r="E54" s="53"/>
      <c r="F54" s="52" t="s">
        <v>118</v>
      </c>
    </row>
    <row r="55" spans="2:6" ht="24" customHeight="1">
      <c r="B55" s="21"/>
      <c r="C55" s="22"/>
      <c r="D55" s="63" t="s">
        <v>109</v>
      </c>
      <c r="E55" s="64"/>
      <c r="F55" s="63" t="s">
        <v>110</v>
      </c>
    </row>
    <row r="56" spans="2:6" ht="24" customHeight="1">
      <c r="B56" s="21"/>
      <c r="C56" s="22"/>
      <c r="D56" s="63" t="s">
        <v>111</v>
      </c>
      <c r="E56" s="64"/>
      <c r="F56" s="63"/>
    </row>
    <row r="57" spans="1:6" ht="24" customHeight="1">
      <c r="A57" s="11" t="s">
        <v>23</v>
      </c>
      <c r="D57" s="34"/>
      <c r="E57" s="34"/>
      <c r="F57" s="34"/>
    </row>
    <row r="58" spans="1:6" ht="24" customHeight="1">
      <c r="A58" s="20" t="s">
        <v>24</v>
      </c>
      <c r="D58" s="34"/>
      <c r="E58" s="34"/>
      <c r="F58" s="34"/>
    </row>
    <row r="59" spans="1:6" ht="24" customHeight="1">
      <c r="A59" s="25" t="s">
        <v>25</v>
      </c>
      <c r="B59" s="24"/>
      <c r="D59" s="34"/>
      <c r="E59" s="34"/>
      <c r="F59" s="34"/>
    </row>
    <row r="60" spans="1:6" ht="24" customHeight="1" thickBot="1">
      <c r="A60" s="25" t="s">
        <v>108</v>
      </c>
      <c r="B60" s="24"/>
      <c r="D60" s="60">
        <v>121500000</v>
      </c>
      <c r="E60" s="55"/>
      <c r="F60" s="60">
        <v>121500000</v>
      </c>
    </row>
    <row r="61" spans="1:6" ht="24" customHeight="1" thickTop="1">
      <c r="A61" s="25" t="s">
        <v>26</v>
      </c>
      <c r="B61" s="24"/>
      <c r="D61" s="48"/>
      <c r="E61" s="48"/>
      <c r="F61" s="48"/>
    </row>
    <row r="62" spans="1:6" ht="24" customHeight="1">
      <c r="A62" s="25" t="s">
        <v>108</v>
      </c>
      <c r="D62" s="48">
        <v>121500000</v>
      </c>
      <c r="E62" s="55"/>
      <c r="F62" s="48">
        <v>121500000</v>
      </c>
    </row>
    <row r="63" spans="1:6" ht="24" customHeight="1">
      <c r="A63" s="20" t="s">
        <v>27</v>
      </c>
      <c r="D63" s="48">
        <v>233350000</v>
      </c>
      <c r="E63" s="48"/>
      <c r="F63" s="48">
        <v>233350000</v>
      </c>
    </row>
    <row r="64" spans="1:5" ht="24" customHeight="1">
      <c r="A64" s="25" t="s">
        <v>28</v>
      </c>
      <c r="B64" s="24"/>
      <c r="E64" s="48"/>
    </row>
    <row r="65" spans="1:6" ht="24" customHeight="1">
      <c r="A65" s="25" t="s">
        <v>29</v>
      </c>
      <c r="B65" s="24"/>
      <c r="D65" s="48">
        <v>12150000</v>
      </c>
      <c r="E65" s="48"/>
      <c r="F65" s="48">
        <v>12150000</v>
      </c>
    </row>
    <row r="66" spans="1:6" ht="24" customHeight="1">
      <c r="A66" s="61" t="s">
        <v>30</v>
      </c>
      <c r="D66" s="58">
        <f>'CE'!I18</f>
        <v>253173479</v>
      </c>
      <c r="E66" s="55"/>
      <c r="F66" s="58">
        <v>243520122</v>
      </c>
    </row>
    <row r="67" spans="1:6" ht="24" customHeight="1">
      <c r="A67" s="27" t="s">
        <v>31</v>
      </c>
      <c r="D67" s="58">
        <f>SUM(D62:D66)</f>
        <v>620173479</v>
      </c>
      <c r="E67" s="48"/>
      <c r="F67" s="58">
        <f>SUM(F62:F66)</f>
        <v>610520122</v>
      </c>
    </row>
    <row r="68" spans="1:6" ht="24" customHeight="1" thickBot="1">
      <c r="A68" s="11" t="s">
        <v>32</v>
      </c>
      <c r="D68" s="60">
        <f>SUM(D67,D46)</f>
        <v>942976089</v>
      </c>
      <c r="E68" s="48"/>
      <c r="F68" s="60">
        <f>SUM(F67,F46)</f>
        <v>934321451</v>
      </c>
    </row>
    <row r="69" spans="2:6" ht="24" customHeight="1" thickTop="1">
      <c r="B69" s="35"/>
      <c r="D69" s="48">
        <f>SUM(D68-D22)</f>
        <v>0</v>
      </c>
      <c r="E69" s="62"/>
      <c r="F69" s="48">
        <f>SUM(F68-F22)</f>
        <v>0</v>
      </c>
    </row>
    <row r="70" spans="1:2" ht="24" customHeight="1">
      <c r="A70" s="20" t="s">
        <v>13</v>
      </c>
      <c r="B70" s="35"/>
    </row>
    <row r="71" ht="24" customHeight="1">
      <c r="B71" s="35"/>
    </row>
    <row r="72" spans="1:2" ht="24" customHeight="1">
      <c r="A72" s="36"/>
      <c r="B72" s="35"/>
    </row>
    <row r="73" spans="1:2" ht="24" customHeight="1">
      <c r="A73" s="37"/>
      <c r="B73" s="35"/>
    </row>
    <row r="74" ht="24" customHeight="1">
      <c r="B74" s="20" t="s">
        <v>33</v>
      </c>
    </row>
    <row r="75" spans="1:2" ht="24" customHeight="1">
      <c r="A75" s="36"/>
      <c r="B75" s="35"/>
    </row>
  </sheetData>
  <sheetProtection/>
  <printOptions horizontalCentered="1"/>
  <pageMargins left="0.8" right="0.3" top="0.6" bottom="0.118110236220472" header="0.31496062992126" footer="0.31496062992126"/>
  <pageSetup fitToHeight="6" horizontalDpi="600" verticalDpi="600" orientation="portrait" paperSize="9" scale="95" r:id="rId1"/>
  <rowBreaks count="2" manualBreakCount="2">
    <brk id="24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showGridLines="0" tabSelected="1" view="pageBreakPreview" zoomScaleSheetLayoutView="100" zoomScalePageLayoutView="0" workbookViewId="0" topLeftCell="A70">
      <selection activeCell="B85" sqref="B85"/>
    </sheetView>
  </sheetViews>
  <sheetFormatPr defaultColWidth="10.7109375" defaultRowHeight="24" customHeight="1"/>
  <cols>
    <col min="1" max="1" width="56.140625" style="20" customWidth="1"/>
    <col min="2" max="2" width="8.140625" style="20" customWidth="1"/>
    <col min="3" max="3" width="1.57421875" style="19" customWidth="1"/>
    <col min="4" max="4" width="16.28125" style="19" customWidth="1"/>
    <col min="5" max="5" width="1.28515625" style="19" customWidth="1"/>
    <col min="6" max="6" width="16.28125" style="19" customWidth="1"/>
    <col min="7" max="7" width="13.140625" style="19" bestFit="1" customWidth="1"/>
    <col min="8" max="8" width="14.57421875" style="19" customWidth="1"/>
    <col min="9" max="16384" width="10.7109375" style="19" customWidth="1"/>
  </cols>
  <sheetData>
    <row r="1" spans="4:11" s="38" customFormat="1" ht="24" customHeight="1">
      <c r="D1" s="39"/>
      <c r="E1" s="40"/>
      <c r="F1" s="18" t="s">
        <v>34</v>
      </c>
      <c r="G1" s="41"/>
      <c r="I1" s="41"/>
      <c r="K1" s="41"/>
    </row>
    <row r="2" spans="1:6" s="15" customFormat="1" ht="24" customHeight="1">
      <c r="A2" s="12" t="s">
        <v>0</v>
      </c>
      <c r="B2" s="13"/>
      <c r="C2" s="14"/>
      <c r="D2" s="14"/>
      <c r="E2" s="14"/>
      <c r="F2" s="14"/>
    </row>
    <row r="3" spans="1:6" s="15" customFormat="1" ht="24" customHeight="1">
      <c r="A3" s="27" t="s">
        <v>35</v>
      </c>
      <c r="B3" s="13"/>
      <c r="C3" s="14"/>
      <c r="D3" s="14"/>
      <c r="E3" s="14"/>
      <c r="F3" s="14"/>
    </row>
    <row r="4" spans="1:6" s="15" customFormat="1" ht="24" customHeight="1">
      <c r="A4" s="12" t="s">
        <v>130</v>
      </c>
      <c r="B4" s="13"/>
      <c r="C4" s="14"/>
      <c r="D4" s="14"/>
      <c r="E4" s="14"/>
      <c r="F4" s="14"/>
    </row>
    <row r="5" spans="2:6" s="15" customFormat="1" ht="24" customHeight="1">
      <c r="B5" s="13"/>
      <c r="C5" s="14"/>
      <c r="D5" s="17"/>
      <c r="E5" s="14"/>
      <c r="F5" s="18" t="s">
        <v>2</v>
      </c>
    </row>
    <row r="6" spans="2:6" ht="24" customHeight="1">
      <c r="B6" s="21" t="s">
        <v>3</v>
      </c>
      <c r="C6" s="22"/>
      <c r="D6" s="42">
        <v>2558</v>
      </c>
      <c r="E6" s="43"/>
      <c r="F6" s="42">
        <v>2557</v>
      </c>
    </row>
    <row r="7" spans="1:6" ht="24" customHeight="1">
      <c r="A7" s="11" t="s">
        <v>36</v>
      </c>
      <c r="B7" s="21"/>
      <c r="C7" s="22"/>
      <c r="D7" s="42"/>
      <c r="E7" s="43"/>
      <c r="F7" s="23"/>
    </row>
    <row r="8" ht="24" customHeight="1">
      <c r="A8" s="11" t="s">
        <v>37</v>
      </c>
    </row>
    <row r="9" spans="1:6" ht="24" customHeight="1">
      <c r="A9" s="25" t="s">
        <v>38</v>
      </c>
      <c r="B9" s="24"/>
      <c r="D9" s="29">
        <v>299478589</v>
      </c>
      <c r="E9" s="29"/>
      <c r="F9" s="29">
        <v>316531726</v>
      </c>
    </row>
    <row r="10" spans="1:6" ht="24" customHeight="1">
      <c r="A10" s="25" t="s">
        <v>39</v>
      </c>
      <c r="B10" s="24"/>
      <c r="D10" s="29"/>
      <c r="E10" s="29"/>
      <c r="F10" s="29"/>
    </row>
    <row r="11" spans="1:6" ht="24" customHeight="1">
      <c r="A11" s="25" t="s">
        <v>86</v>
      </c>
      <c r="B11" s="24"/>
      <c r="D11" s="29">
        <v>2858294</v>
      </c>
      <c r="E11" s="29"/>
      <c r="F11" s="29">
        <v>5546987</v>
      </c>
    </row>
    <row r="12" spans="1:6" ht="24" customHeight="1">
      <c r="A12" s="25" t="s">
        <v>124</v>
      </c>
      <c r="B12" s="24"/>
      <c r="D12" s="29">
        <v>2769413</v>
      </c>
      <c r="E12" s="29"/>
      <c r="F12" s="29">
        <v>1114972</v>
      </c>
    </row>
    <row r="13" spans="1:6" ht="24" customHeight="1">
      <c r="A13" s="25" t="s">
        <v>8</v>
      </c>
      <c r="B13" s="24"/>
      <c r="D13" s="29">
        <v>467118</v>
      </c>
      <c r="E13" s="29"/>
      <c r="F13" s="29">
        <v>895969</v>
      </c>
    </row>
    <row r="14" spans="1:6" ht="24" customHeight="1">
      <c r="A14" s="11" t="s">
        <v>40</v>
      </c>
      <c r="D14" s="31">
        <f>SUM(D9:D13)</f>
        <v>305573414</v>
      </c>
      <c r="E14" s="29"/>
      <c r="F14" s="31">
        <f>SUM(F9:F13)</f>
        <v>324089654</v>
      </c>
    </row>
    <row r="15" spans="1:6" ht="24" customHeight="1">
      <c r="A15" s="11" t="s">
        <v>41</v>
      </c>
      <c r="D15" s="29"/>
      <c r="E15" s="29"/>
      <c r="F15" s="29"/>
    </row>
    <row r="16" spans="1:6" ht="24" customHeight="1">
      <c r="A16" s="25" t="s">
        <v>113</v>
      </c>
      <c r="D16" s="29">
        <v>247059767</v>
      </c>
      <c r="E16" s="29"/>
      <c r="F16" s="29">
        <v>274761482</v>
      </c>
    </row>
    <row r="17" spans="1:6" ht="24" customHeight="1">
      <c r="A17" s="25" t="s">
        <v>42</v>
      </c>
      <c r="B17" s="24"/>
      <c r="D17" s="29">
        <v>12749973</v>
      </c>
      <c r="E17" s="29"/>
      <c r="F17" s="29">
        <v>15437303</v>
      </c>
    </row>
    <row r="18" spans="1:6" ht="24" customHeight="1">
      <c r="A18" s="25" t="s">
        <v>43</v>
      </c>
      <c r="B18" s="24"/>
      <c r="D18" s="29">
        <v>18878411</v>
      </c>
      <c r="E18" s="29"/>
      <c r="F18" s="29">
        <v>17892323</v>
      </c>
    </row>
    <row r="19" spans="1:6" ht="24" customHeight="1">
      <c r="A19" s="11" t="s">
        <v>44</v>
      </c>
      <c r="D19" s="31">
        <f>SUM(D16:D18)</f>
        <v>278688151</v>
      </c>
      <c r="E19" s="29"/>
      <c r="F19" s="31">
        <f>SUM(F16:F18)</f>
        <v>308091108</v>
      </c>
    </row>
    <row r="20" spans="1:6" ht="24" customHeight="1">
      <c r="A20" s="27" t="s">
        <v>104</v>
      </c>
      <c r="D20" s="29">
        <f>D14-D19</f>
        <v>26885263</v>
      </c>
      <c r="E20" s="29"/>
      <c r="F20" s="29">
        <f>F14-F19</f>
        <v>15998546</v>
      </c>
    </row>
    <row r="21" spans="1:6" ht="24" customHeight="1">
      <c r="A21" s="25" t="s">
        <v>45</v>
      </c>
      <c r="D21" s="32">
        <v>-42066</v>
      </c>
      <c r="E21" s="29"/>
      <c r="F21" s="32">
        <v>-54262</v>
      </c>
    </row>
    <row r="22" spans="1:6" ht="24" customHeight="1">
      <c r="A22" s="27" t="s">
        <v>103</v>
      </c>
      <c r="D22" s="29">
        <f>SUM(D20:D21)</f>
        <v>26843197</v>
      </c>
      <c r="E22" s="29"/>
      <c r="F22" s="29">
        <f>SUM(F20:F21)</f>
        <v>15944284</v>
      </c>
    </row>
    <row r="23" spans="1:6" ht="24" customHeight="1">
      <c r="A23" s="25" t="s">
        <v>105</v>
      </c>
      <c r="B23" s="24">
        <v>8</v>
      </c>
      <c r="D23" s="32">
        <v>-5365833</v>
      </c>
      <c r="E23" s="30"/>
      <c r="F23" s="32">
        <v>-3235717</v>
      </c>
    </row>
    <row r="24" spans="1:6" ht="24" customHeight="1">
      <c r="A24" s="11" t="s">
        <v>46</v>
      </c>
      <c r="D24" s="44">
        <f>SUM(D22:D23)</f>
        <v>21477364</v>
      </c>
      <c r="E24" s="30"/>
      <c r="F24" s="44">
        <f>SUM(F22:F23)</f>
        <v>12708567</v>
      </c>
    </row>
    <row r="25" spans="1:6" ht="24" customHeight="1">
      <c r="A25" s="11" t="s">
        <v>81</v>
      </c>
      <c r="D25" s="32">
        <v>0</v>
      </c>
      <c r="E25" s="30"/>
      <c r="F25" s="32">
        <v>0</v>
      </c>
    </row>
    <row r="26" spans="1:6" ht="24" customHeight="1" thickBot="1">
      <c r="A26" s="11" t="s">
        <v>47</v>
      </c>
      <c r="D26" s="45">
        <f>SUM(D24)</f>
        <v>21477364</v>
      </c>
      <c r="E26" s="30"/>
      <c r="F26" s="45">
        <f>SUM(F24)</f>
        <v>12708567</v>
      </c>
    </row>
    <row r="27" spans="4:6" ht="24" customHeight="1" thickTop="1">
      <c r="D27" s="30"/>
      <c r="E27" s="30"/>
      <c r="F27" s="30"/>
    </row>
    <row r="28" spans="1:2" ht="24" customHeight="1">
      <c r="A28" s="11" t="s">
        <v>90</v>
      </c>
      <c r="B28" s="24">
        <v>9</v>
      </c>
    </row>
    <row r="29" spans="1:6" ht="24" customHeight="1" thickBot="1">
      <c r="A29" s="20" t="s">
        <v>48</v>
      </c>
      <c r="D29" s="65">
        <f>D26/121500000</f>
        <v>0.1767684279835391</v>
      </c>
      <c r="E29" s="66"/>
      <c r="F29" s="65">
        <f>F26/121500000</f>
        <v>0.10459725925925926</v>
      </c>
    </row>
    <row r="30" spans="4:6" ht="24" customHeight="1" thickTop="1">
      <c r="D30" s="46"/>
      <c r="E30" s="46"/>
      <c r="F30" s="46"/>
    </row>
    <row r="31" spans="1:6" ht="24" customHeight="1">
      <c r="A31" s="20" t="s">
        <v>13</v>
      </c>
      <c r="B31" s="35"/>
      <c r="D31" s="33"/>
      <c r="E31" s="34"/>
      <c r="F31" s="33"/>
    </row>
    <row r="32" spans="2:6" ht="24" customHeight="1">
      <c r="B32" s="35"/>
      <c r="D32" s="33"/>
      <c r="E32" s="34"/>
      <c r="F32" s="33"/>
    </row>
    <row r="33" spans="4:11" s="38" customFormat="1" ht="24" customHeight="1">
      <c r="D33" s="39"/>
      <c r="E33" s="40"/>
      <c r="F33" s="18" t="s">
        <v>34</v>
      </c>
      <c r="G33" s="41"/>
      <c r="I33" s="41"/>
      <c r="K33" s="41"/>
    </row>
    <row r="34" spans="1:6" s="15" customFormat="1" ht="24" customHeight="1">
      <c r="A34" s="12" t="s">
        <v>0</v>
      </c>
      <c r="B34" s="13"/>
      <c r="C34" s="14"/>
      <c r="D34" s="14"/>
      <c r="E34" s="14"/>
      <c r="F34" s="14"/>
    </row>
    <row r="35" spans="1:6" s="15" customFormat="1" ht="24" customHeight="1">
      <c r="A35" s="27" t="s">
        <v>35</v>
      </c>
      <c r="B35" s="13"/>
      <c r="C35" s="14"/>
      <c r="D35" s="14"/>
      <c r="E35" s="14"/>
      <c r="F35" s="14"/>
    </row>
    <row r="36" spans="1:6" s="15" customFormat="1" ht="24" customHeight="1">
      <c r="A36" s="12" t="s">
        <v>133</v>
      </c>
      <c r="B36" s="13"/>
      <c r="C36" s="14"/>
      <c r="D36" s="14"/>
      <c r="E36" s="14"/>
      <c r="F36" s="14"/>
    </row>
    <row r="37" spans="2:6" s="15" customFormat="1" ht="24" customHeight="1">
      <c r="B37" s="13"/>
      <c r="C37" s="14"/>
      <c r="D37" s="17"/>
      <c r="E37" s="14"/>
      <c r="F37" s="18" t="s">
        <v>2</v>
      </c>
    </row>
    <row r="38" spans="2:6" ht="24" customHeight="1">
      <c r="B38" s="21" t="s">
        <v>3</v>
      </c>
      <c r="C38" s="22"/>
      <c r="D38" s="42">
        <v>2558</v>
      </c>
      <c r="E38" s="43"/>
      <c r="F38" s="42">
        <v>2557</v>
      </c>
    </row>
    <row r="39" spans="1:6" ht="24" customHeight="1">
      <c r="A39" s="11" t="s">
        <v>36</v>
      </c>
      <c r="B39" s="21"/>
      <c r="C39" s="22"/>
      <c r="D39" s="42"/>
      <c r="E39" s="43"/>
      <c r="F39" s="23"/>
    </row>
    <row r="40" ht="24" customHeight="1">
      <c r="A40" s="11" t="s">
        <v>37</v>
      </c>
    </row>
    <row r="41" spans="1:6" ht="24" customHeight="1">
      <c r="A41" s="25" t="s">
        <v>38</v>
      </c>
      <c r="B41" s="24"/>
      <c r="D41" s="29">
        <v>570875136</v>
      </c>
      <c r="E41" s="29"/>
      <c r="F41" s="29">
        <v>615327427</v>
      </c>
    </row>
    <row r="42" spans="1:6" ht="24" customHeight="1">
      <c r="A42" s="25" t="s">
        <v>39</v>
      </c>
      <c r="B42" s="24"/>
      <c r="D42" s="29"/>
      <c r="E42" s="29"/>
      <c r="F42" s="29"/>
    </row>
    <row r="43" spans="1:6" ht="24" customHeight="1">
      <c r="A43" s="25" t="s">
        <v>86</v>
      </c>
      <c r="B43" s="24"/>
      <c r="D43" s="29">
        <v>6903992</v>
      </c>
      <c r="E43" s="29"/>
      <c r="F43" s="29">
        <v>11717461</v>
      </c>
    </row>
    <row r="44" spans="1:6" ht="24" customHeight="1">
      <c r="A44" s="25" t="s">
        <v>124</v>
      </c>
      <c r="B44" s="68"/>
      <c r="D44" s="29">
        <v>2582883</v>
      </c>
      <c r="E44" s="29"/>
      <c r="F44" s="29">
        <v>1820607</v>
      </c>
    </row>
    <row r="45" spans="1:6" ht="24" customHeight="1">
      <c r="A45" s="25" t="s">
        <v>8</v>
      </c>
      <c r="B45" s="24"/>
      <c r="D45" s="29">
        <v>865811</v>
      </c>
      <c r="E45" s="29"/>
      <c r="F45" s="29">
        <v>1331159</v>
      </c>
    </row>
    <row r="46" spans="1:6" ht="24" customHeight="1">
      <c r="A46" s="11" t="s">
        <v>40</v>
      </c>
      <c r="D46" s="31">
        <f>SUM(D41:D45)</f>
        <v>581227822</v>
      </c>
      <c r="E46" s="29"/>
      <c r="F46" s="31">
        <f>SUM(F41:F45)</f>
        <v>630196654</v>
      </c>
    </row>
    <row r="47" spans="1:6" ht="24" customHeight="1">
      <c r="A47" s="11" t="s">
        <v>41</v>
      </c>
      <c r="D47" s="29"/>
      <c r="E47" s="29"/>
      <c r="F47" s="29"/>
    </row>
    <row r="48" spans="1:6" ht="24" customHeight="1">
      <c r="A48" s="25" t="s">
        <v>113</v>
      </c>
      <c r="D48" s="29">
        <v>480326324</v>
      </c>
      <c r="E48" s="29"/>
      <c r="F48" s="29">
        <v>537758133</v>
      </c>
    </row>
    <row r="49" spans="1:6" ht="24" customHeight="1">
      <c r="A49" s="25" t="s">
        <v>42</v>
      </c>
      <c r="B49" s="24"/>
      <c r="D49" s="29">
        <v>23914313</v>
      </c>
      <c r="E49" s="29"/>
      <c r="F49" s="29">
        <v>29363900</v>
      </c>
    </row>
    <row r="50" spans="1:6" ht="24" customHeight="1">
      <c r="A50" s="25" t="s">
        <v>43</v>
      </c>
      <c r="B50" s="24"/>
      <c r="D50" s="29">
        <v>34160172</v>
      </c>
      <c r="E50" s="29"/>
      <c r="F50" s="29">
        <v>33898931</v>
      </c>
    </row>
    <row r="51" spans="1:6" ht="24" customHeight="1">
      <c r="A51" s="11" t="s">
        <v>44</v>
      </c>
      <c r="D51" s="31">
        <f>SUM(D48:D50)</f>
        <v>538400809</v>
      </c>
      <c r="E51" s="29"/>
      <c r="F51" s="31">
        <f>SUM(F48:F50)</f>
        <v>601020964</v>
      </c>
    </row>
    <row r="52" spans="1:6" ht="24" customHeight="1">
      <c r="A52" s="27" t="s">
        <v>104</v>
      </c>
      <c r="D52" s="29">
        <f>SUM(D46-D51)</f>
        <v>42827013</v>
      </c>
      <c r="E52" s="29"/>
      <c r="F52" s="29">
        <f>SUM(F46-F51)</f>
        <v>29175690</v>
      </c>
    </row>
    <row r="53" spans="1:6" ht="24" customHeight="1">
      <c r="A53" s="25" t="s">
        <v>45</v>
      </c>
      <c r="D53" s="32">
        <v>-87259</v>
      </c>
      <c r="E53" s="29"/>
      <c r="F53" s="32">
        <v>-113044</v>
      </c>
    </row>
    <row r="54" spans="1:6" ht="24" customHeight="1">
      <c r="A54" s="27" t="s">
        <v>103</v>
      </c>
      <c r="D54" s="29">
        <f>SUM(D52:D53)</f>
        <v>42739754</v>
      </c>
      <c r="E54" s="29"/>
      <c r="F54" s="29">
        <f>SUM(F52:F53)</f>
        <v>29062646</v>
      </c>
    </row>
    <row r="55" spans="1:6" ht="24" customHeight="1">
      <c r="A55" s="25" t="s">
        <v>105</v>
      </c>
      <c r="B55" s="24">
        <v>8</v>
      </c>
      <c r="D55" s="32">
        <v>-8786397</v>
      </c>
      <c r="E55" s="30"/>
      <c r="F55" s="32">
        <v>-5873502</v>
      </c>
    </row>
    <row r="56" spans="1:6" ht="24" customHeight="1">
      <c r="A56" s="11" t="s">
        <v>46</v>
      </c>
      <c r="D56" s="44">
        <f>SUM(D54:D55)</f>
        <v>33953357</v>
      </c>
      <c r="E56" s="30"/>
      <c r="F56" s="44">
        <f>SUM(F54:F55)</f>
        <v>23189144</v>
      </c>
    </row>
    <row r="57" spans="1:6" ht="24" customHeight="1">
      <c r="A57" s="11" t="s">
        <v>81</v>
      </c>
      <c r="D57" s="32">
        <v>0</v>
      </c>
      <c r="E57" s="30"/>
      <c r="F57" s="32">
        <v>0</v>
      </c>
    </row>
    <row r="58" spans="1:6" ht="24" customHeight="1" thickBot="1">
      <c r="A58" s="11" t="s">
        <v>47</v>
      </c>
      <c r="D58" s="45">
        <f>SUM(D56)</f>
        <v>33953357</v>
      </c>
      <c r="E58" s="30"/>
      <c r="F58" s="45">
        <f>SUM(F56)</f>
        <v>23189144</v>
      </c>
    </row>
    <row r="59" spans="4:6" ht="24" customHeight="1" thickTop="1">
      <c r="D59" s="30"/>
      <c r="E59" s="30"/>
      <c r="F59" s="30"/>
    </row>
    <row r="60" spans="1:2" ht="24" customHeight="1">
      <c r="A60" s="11" t="s">
        <v>90</v>
      </c>
      <c r="B60" s="24">
        <v>9</v>
      </c>
    </row>
    <row r="61" spans="1:6" ht="24" customHeight="1" thickBot="1">
      <c r="A61" s="20" t="s">
        <v>48</v>
      </c>
      <c r="D61" s="65">
        <f>D58/121500000</f>
        <v>0.27945149794238683</v>
      </c>
      <c r="E61" s="66"/>
      <c r="F61" s="65">
        <f>F58/121500000</f>
        <v>0.1908571522633745</v>
      </c>
    </row>
    <row r="62" spans="4:6" ht="24" customHeight="1" thickTop="1">
      <c r="D62" s="46"/>
      <c r="E62" s="46"/>
      <c r="F62" s="46"/>
    </row>
    <row r="63" spans="1:6" ht="24" customHeight="1">
      <c r="A63" s="20" t="s">
        <v>13</v>
      </c>
      <c r="B63" s="35"/>
      <c r="D63" s="33"/>
      <c r="E63" s="34"/>
      <c r="F63" s="33"/>
    </row>
    <row r="64" spans="2:6" ht="24" customHeight="1">
      <c r="B64" s="35"/>
      <c r="D64" s="33"/>
      <c r="E64" s="34"/>
      <c r="F64" s="33"/>
    </row>
    <row r="65" spans="2:6" s="15" customFormat="1" ht="24" customHeight="1">
      <c r="B65" s="13"/>
      <c r="C65" s="14"/>
      <c r="D65" s="14"/>
      <c r="E65" s="14"/>
      <c r="F65" s="18" t="s">
        <v>34</v>
      </c>
    </row>
    <row r="66" spans="1:6" s="15" customFormat="1" ht="24" customHeight="1">
      <c r="A66" s="12" t="s">
        <v>0</v>
      </c>
      <c r="B66" s="13"/>
      <c r="C66" s="14"/>
      <c r="D66" s="14"/>
      <c r="E66" s="14"/>
      <c r="F66" s="14"/>
    </row>
    <row r="67" spans="1:6" s="15" customFormat="1" ht="24" customHeight="1">
      <c r="A67" s="27" t="s">
        <v>49</v>
      </c>
      <c r="B67" s="13"/>
      <c r="C67" s="14"/>
      <c r="D67" s="14"/>
      <c r="E67" s="14"/>
      <c r="F67" s="14"/>
    </row>
    <row r="68" spans="1:6" s="15" customFormat="1" ht="24" customHeight="1">
      <c r="A68" s="12" t="s">
        <v>133</v>
      </c>
      <c r="B68" s="13"/>
      <c r="C68" s="14"/>
      <c r="D68" s="14"/>
      <c r="E68" s="14"/>
      <c r="F68" s="14"/>
    </row>
    <row r="69" spans="2:6" s="15" customFormat="1" ht="24" customHeight="1">
      <c r="B69" s="13"/>
      <c r="C69" s="14"/>
      <c r="D69" s="17"/>
      <c r="E69" s="14"/>
      <c r="F69" s="18" t="s">
        <v>2</v>
      </c>
    </row>
    <row r="70" spans="2:6" ht="24" customHeight="1">
      <c r="B70" s="21"/>
      <c r="C70" s="22"/>
      <c r="D70" s="42">
        <v>2558</v>
      </c>
      <c r="E70" s="43"/>
      <c r="F70" s="42">
        <v>2557</v>
      </c>
    </row>
    <row r="71" spans="1:6" ht="24" customHeight="1">
      <c r="A71" s="11" t="s">
        <v>82</v>
      </c>
      <c r="B71" s="47"/>
      <c r="D71" s="28"/>
      <c r="E71" s="28"/>
      <c r="F71" s="28"/>
    </row>
    <row r="72" spans="1:6" ht="24" customHeight="1">
      <c r="A72" s="20" t="s">
        <v>50</v>
      </c>
      <c r="B72" s="47"/>
      <c r="D72" s="30">
        <f>SUM(D54)</f>
        <v>42739754</v>
      </c>
      <c r="E72" s="30"/>
      <c r="F72" s="30">
        <f>SUM(F54)</f>
        <v>29062646</v>
      </c>
    </row>
    <row r="73" spans="1:6" ht="24" customHeight="1">
      <c r="A73" s="20" t="s">
        <v>51</v>
      </c>
      <c r="B73" s="47"/>
      <c r="D73" s="29"/>
      <c r="E73" s="29"/>
      <c r="F73" s="29"/>
    </row>
    <row r="74" spans="1:6" ht="24" customHeight="1">
      <c r="A74" s="20" t="s">
        <v>52</v>
      </c>
      <c r="B74" s="47"/>
      <c r="D74" s="29"/>
      <c r="E74" s="29"/>
      <c r="F74" s="29"/>
    </row>
    <row r="75" spans="1:6" ht="24" customHeight="1">
      <c r="A75" s="25" t="s">
        <v>53</v>
      </c>
      <c r="B75" s="47"/>
      <c r="D75" s="29">
        <v>9294191</v>
      </c>
      <c r="E75" s="29"/>
      <c r="F75" s="29">
        <v>8640542</v>
      </c>
    </row>
    <row r="76" spans="1:6" ht="24" customHeight="1">
      <c r="A76" s="25" t="s">
        <v>137</v>
      </c>
      <c r="B76" s="47"/>
      <c r="D76" s="29">
        <v>825970</v>
      </c>
      <c r="E76" s="29"/>
      <c r="F76" s="29">
        <v>0</v>
      </c>
    </row>
    <row r="77" spans="1:6" ht="24" customHeight="1">
      <c r="A77" s="25" t="s">
        <v>136</v>
      </c>
      <c r="B77" s="47"/>
      <c r="D77" s="29">
        <v>-3812431</v>
      </c>
      <c r="E77" s="29"/>
      <c r="F77" s="29">
        <v>1068961</v>
      </c>
    </row>
    <row r="78" spans="1:6" ht="24" customHeight="1">
      <c r="A78" s="25" t="s">
        <v>138</v>
      </c>
      <c r="B78" s="47"/>
      <c r="D78" s="29">
        <v>145926</v>
      </c>
      <c r="E78" s="29"/>
      <c r="F78" s="29">
        <v>4261</v>
      </c>
    </row>
    <row r="79" spans="1:6" ht="24" customHeight="1">
      <c r="A79" s="20" t="s">
        <v>54</v>
      </c>
      <c r="B79" s="47"/>
      <c r="D79" s="29">
        <v>1695822</v>
      </c>
      <c r="E79" s="29"/>
      <c r="F79" s="29">
        <v>1590809</v>
      </c>
    </row>
    <row r="80" spans="1:6" ht="24" customHeight="1">
      <c r="A80" s="20" t="s">
        <v>141</v>
      </c>
      <c r="B80" s="47"/>
      <c r="D80" s="29">
        <v>-770874</v>
      </c>
      <c r="E80" s="29"/>
      <c r="F80" s="29">
        <v>3016</v>
      </c>
    </row>
    <row r="81" spans="1:6" ht="24" customHeight="1">
      <c r="A81" s="20" t="s">
        <v>55</v>
      </c>
      <c r="B81" s="47"/>
      <c r="D81" s="29">
        <v>-292022</v>
      </c>
      <c r="E81" s="29"/>
      <c r="F81" s="29">
        <v>-201525</v>
      </c>
    </row>
    <row r="82" spans="1:6" ht="24" customHeight="1">
      <c r="A82" s="20" t="s">
        <v>56</v>
      </c>
      <c r="B82" s="47"/>
      <c r="D82" s="32">
        <v>87259</v>
      </c>
      <c r="E82" s="29"/>
      <c r="F82" s="32">
        <v>113044</v>
      </c>
    </row>
    <row r="83" spans="1:6" ht="24" customHeight="1">
      <c r="A83" s="20" t="s">
        <v>57</v>
      </c>
      <c r="B83" s="47"/>
      <c r="D83" s="30"/>
      <c r="E83" s="29"/>
      <c r="F83" s="30"/>
    </row>
    <row r="84" spans="1:6" ht="24" customHeight="1">
      <c r="A84" s="20" t="s">
        <v>58</v>
      </c>
      <c r="B84" s="47"/>
      <c r="D84" s="29">
        <f>SUM(D72:D82)</f>
        <v>49913595</v>
      </c>
      <c r="E84" s="29"/>
      <c r="F84" s="29">
        <f>SUM(F72:F82)</f>
        <v>40281754</v>
      </c>
    </row>
    <row r="85" spans="1:6" ht="24" customHeight="1">
      <c r="A85" s="20" t="s">
        <v>59</v>
      </c>
      <c r="B85" s="47"/>
      <c r="D85" s="29"/>
      <c r="E85" s="29"/>
      <c r="F85" s="29"/>
    </row>
    <row r="86" spans="1:6" ht="24" customHeight="1">
      <c r="A86" s="20" t="s">
        <v>96</v>
      </c>
      <c r="B86" s="47"/>
      <c r="D86" s="29">
        <v>12002135</v>
      </c>
      <c r="E86" s="29"/>
      <c r="F86" s="29">
        <v>2276594</v>
      </c>
    </row>
    <row r="87" spans="1:6" ht="24" customHeight="1">
      <c r="A87" s="20" t="s">
        <v>60</v>
      </c>
      <c r="B87" s="47"/>
      <c r="D87" s="29">
        <v>-12307564</v>
      </c>
      <c r="E87" s="29"/>
      <c r="F87" s="29">
        <v>-49151975</v>
      </c>
    </row>
    <row r="88" spans="1:6" ht="24" customHeight="1">
      <c r="A88" s="25" t="s">
        <v>61</v>
      </c>
      <c r="B88" s="47"/>
      <c r="D88" s="29">
        <v>1285768</v>
      </c>
      <c r="E88" s="29"/>
      <c r="F88" s="29">
        <v>-6384341</v>
      </c>
    </row>
    <row r="89" spans="1:6" ht="24" customHeight="1">
      <c r="A89" s="25" t="s">
        <v>135</v>
      </c>
      <c r="B89" s="47"/>
      <c r="D89" s="29">
        <v>2700</v>
      </c>
      <c r="E89" s="29"/>
      <c r="F89" s="29">
        <v>0</v>
      </c>
    </row>
    <row r="90" spans="1:6" ht="24" customHeight="1">
      <c r="A90" s="20" t="s">
        <v>62</v>
      </c>
      <c r="B90" s="47"/>
      <c r="D90" s="29"/>
      <c r="E90" s="29"/>
      <c r="F90" s="29"/>
    </row>
    <row r="91" spans="1:6" ht="24" customHeight="1">
      <c r="A91" s="25" t="s">
        <v>97</v>
      </c>
      <c r="B91" s="47"/>
      <c r="D91" s="29">
        <v>-5758743</v>
      </c>
      <c r="E91" s="29"/>
      <c r="F91" s="29">
        <v>13948471</v>
      </c>
    </row>
    <row r="92" spans="1:6" ht="24" customHeight="1">
      <c r="A92" s="25" t="s">
        <v>63</v>
      </c>
      <c r="B92" s="47"/>
      <c r="D92" s="29">
        <v>369260</v>
      </c>
      <c r="E92" s="29"/>
      <c r="F92" s="29">
        <v>-653884</v>
      </c>
    </row>
    <row r="93" spans="1:6" ht="24" customHeight="1">
      <c r="A93" s="25" t="s">
        <v>54</v>
      </c>
      <c r="B93" s="47"/>
      <c r="D93" s="32">
        <v>-292416</v>
      </c>
      <c r="E93" s="29"/>
      <c r="F93" s="32">
        <v>0</v>
      </c>
    </row>
    <row r="94" spans="1:6" ht="24" customHeight="1">
      <c r="A94" s="25" t="s">
        <v>125</v>
      </c>
      <c r="B94" s="47"/>
      <c r="D94" s="29">
        <f>SUM(D84:E93)</f>
        <v>45214735</v>
      </c>
      <c r="E94" s="29"/>
      <c r="F94" s="29">
        <f>SUM(F84:G93)</f>
        <v>316619</v>
      </c>
    </row>
    <row r="95" spans="1:6" ht="24" customHeight="1">
      <c r="A95" s="25" t="s">
        <v>64</v>
      </c>
      <c r="B95" s="47"/>
      <c r="D95" s="30">
        <v>-87259</v>
      </c>
      <c r="E95" s="30"/>
      <c r="F95" s="30">
        <v>-113044</v>
      </c>
    </row>
    <row r="96" spans="1:6" ht="24" customHeight="1">
      <c r="A96" s="25" t="s">
        <v>99</v>
      </c>
      <c r="B96" s="47"/>
      <c r="D96" s="32">
        <v>-1466199</v>
      </c>
      <c r="E96" s="29"/>
      <c r="F96" s="32">
        <v>-4371</v>
      </c>
    </row>
    <row r="97" spans="1:6" ht="24" customHeight="1">
      <c r="A97" s="27" t="s">
        <v>126</v>
      </c>
      <c r="B97" s="47"/>
      <c r="D97" s="32">
        <f>SUM(D94:D96)</f>
        <v>43661277</v>
      </c>
      <c r="E97" s="29"/>
      <c r="F97" s="32">
        <f>SUM(F94:F96)</f>
        <v>199204</v>
      </c>
    </row>
    <row r="98" spans="2:6" ht="24" customHeight="1">
      <c r="B98" s="47"/>
      <c r="D98" s="33"/>
      <c r="E98" s="34"/>
      <c r="F98" s="33"/>
    </row>
    <row r="99" spans="1:2" ht="24" customHeight="1">
      <c r="A99" s="26" t="s">
        <v>13</v>
      </c>
      <c r="B99" s="47"/>
    </row>
    <row r="100" spans="4:11" s="38" customFormat="1" ht="24" customHeight="1">
      <c r="D100" s="39"/>
      <c r="E100" s="40"/>
      <c r="F100" s="18" t="s">
        <v>34</v>
      </c>
      <c r="G100" s="41"/>
      <c r="I100" s="41"/>
      <c r="K100" s="41"/>
    </row>
    <row r="101" spans="1:6" s="15" customFormat="1" ht="24" customHeight="1">
      <c r="A101" s="12" t="s">
        <v>0</v>
      </c>
      <c r="B101" s="13"/>
      <c r="C101" s="14"/>
      <c r="D101" s="14"/>
      <c r="E101" s="14"/>
      <c r="F101" s="14"/>
    </row>
    <row r="102" spans="1:6" s="15" customFormat="1" ht="24" customHeight="1">
      <c r="A102" s="27" t="s">
        <v>65</v>
      </c>
      <c r="B102" s="13"/>
      <c r="C102" s="14"/>
      <c r="D102" s="14"/>
      <c r="E102" s="14"/>
      <c r="F102" s="14"/>
    </row>
    <row r="103" spans="1:6" s="15" customFormat="1" ht="24" customHeight="1">
      <c r="A103" s="12" t="s">
        <v>133</v>
      </c>
      <c r="B103" s="13"/>
      <c r="C103" s="14"/>
      <c r="D103" s="14"/>
      <c r="E103" s="14"/>
      <c r="F103" s="14"/>
    </row>
    <row r="104" spans="2:6" s="15" customFormat="1" ht="24" customHeight="1">
      <c r="B104" s="13"/>
      <c r="C104" s="14"/>
      <c r="D104" s="17"/>
      <c r="E104" s="14"/>
      <c r="F104" s="18" t="s">
        <v>2</v>
      </c>
    </row>
    <row r="105" spans="2:6" ht="24" customHeight="1">
      <c r="B105" s="21"/>
      <c r="C105" s="22"/>
      <c r="D105" s="42">
        <v>2558</v>
      </c>
      <c r="E105" s="43"/>
      <c r="F105" s="42">
        <v>2557</v>
      </c>
    </row>
    <row r="106" spans="1:6" ht="24" customHeight="1">
      <c r="A106" s="11" t="s">
        <v>83</v>
      </c>
      <c r="B106" s="47"/>
      <c r="D106" s="33"/>
      <c r="E106" s="34"/>
      <c r="F106" s="33"/>
    </row>
    <row r="107" spans="1:6" ht="24" customHeight="1">
      <c r="A107" s="37" t="s">
        <v>91</v>
      </c>
      <c r="B107" s="47"/>
      <c r="D107" s="30">
        <v>-5047224</v>
      </c>
      <c r="E107" s="30"/>
      <c r="F107" s="30">
        <v>-14093495</v>
      </c>
    </row>
    <row r="108" spans="1:6" ht="24" customHeight="1">
      <c r="A108" s="37" t="s">
        <v>140</v>
      </c>
      <c r="B108" s="47"/>
      <c r="D108" s="30">
        <v>-432500</v>
      </c>
      <c r="E108" s="30"/>
      <c r="F108" s="30">
        <v>0</v>
      </c>
    </row>
    <row r="109" spans="1:6" ht="24" customHeight="1">
      <c r="A109" s="37" t="s">
        <v>106</v>
      </c>
      <c r="B109" s="47"/>
      <c r="D109" s="30">
        <v>55579</v>
      </c>
      <c r="E109" s="30"/>
      <c r="F109" s="30">
        <v>19421</v>
      </c>
    </row>
    <row r="110" spans="1:6" ht="24" customHeight="1">
      <c r="A110" s="37" t="s">
        <v>66</v>
      </c>
      <c r="B110" s="47"/>
      <c r="D110" s="30">
        <v>283872</v>
      </c>
      <c r="E110" s="30"/>
      <c r="F110" s="30">
        <v>203880</v>
      </c>
    </row>
    <row r="111" spans="1:6" ht="24" customHeight="1">
      <c r="A111" s="11" t="s">
        <v>98</v>
      </c>
      <c r="B111" s="47"/>
      <c r="D111" s="31">
        <f>SUM(D107:D110)</f>
        <v>-5140273</v>
      </c>
      <c r="E111" s="29"/>
      <c r="F111" s="31">
        <f>SUM(F107:F110)</f>
        <v>-13870194</v>
      </c>
    </row>
    <row r="112" spans="1:6" ht="24" customHeight="1">
      <c r="A112" s="11" t="s">
        <v>84</v>
      </c>
      <c r="B112" s="47"/>
      <c r="D112" s="29"/>
      <c r="E112" s="29"/>
      <c r="F112" s="29"/>
    </row>
    <row r="113" spans="1:6" ht="24" customHeight="1">
      <c r="A113" s="20" t="s">
        <v>67</v>
      </c>
      <c r="B113" s="47"/>
      <c r="D113" s="29">
        <v>-391409</v>
      </c>
      <c r="E113" s="29"/>
      <c r="F113" s="29">
        <v>-365624</v>
      </c>
    </row>
    <row r="114" spans="1:6" ht="24" customHeight="1">
      <c r="A114" s="20" t="s">
        <v>127</v>
      </c>
      <c r="B114" s="47"/>
      <c r="D114" s="29">
        <v>-24300000</v>
      </c>
      <c r="E114" s="29"/>
      <c r="F114" s="29">
        <v>-30375000</v>
      </c>
    </row>
    <row r="115" spans="1:6" ht="24" customHeight="1">
      <c r="A115" s="11" t="s">
        <v>68</v>
      </c>
      <c r="B115" s="47"/>
      <c r="D115" s="31">
        <f>SUM(D113:D114)</f>
        <v>-24691409</v>
      </c>
      <c r="E115" s="29"/>
      <c r="F115" s="31">
        <f>SUM(F113:F114)</f>
        <v>-30740624</v>
      </c>
    </row>
    <row r="116" spans="1:6" ht="24" customHeight="1">
      <c r="A116" s="11" t="s">
        <v>139</v>
      </c>
      <c r="B116" s="47"/>
      <c r="D116" s="30">
        <f>SUM(D115,D111,D97)</f>
        <v>13829595</v>
      </c>
      <c r="E116" s="29"/>
      <c r="F116" s="30">
        <f>SUM(F115,F111,F97)</f>
        <v>-44411614</v>
      </c>
    </row>
    <row r="117" spans="1:6" ht="24" customHeight="1">
      <c r="A117" s="25" t="s">
        <v>119</v>
      </c>
      <c r="B117" s="47"/>
      <c r="D117" s="30"/>
      <c r="E117" s="30"/>
      <c r="F117" s="30"/>
    </row>
    <row r="118" spans="1:6" ht="24" customHeight="1">
      <c r="A118" s="25" t="s">
        <v>85</v>
      </c>
      <c r="B118" s="47"/>
      <c r="D118" s="30">
        <v>3190</v>
      </c>
      <c r="E118" s="30"/>
      <c r="F118" s="30">
        <v>-334</v>
      </c>
    </row>
    <row r="119" spans="1:6" ht="24" customHeight="1">
      <c r="A119" s="27" t="s">
        <v>69</v>
      </c>
      <c r="B119" s="47"/>
      <c r="D119" s="32">
        <f>'BS'!F11</f>
        <v>97105286</v>
      </c>
      <c r="E119" s="29"/>
      <c r="F119" s="32">
        <v>134821996</v>
      </c>
    </row>
    <row r="120" spans="1:6" ht="24" customHeight="1" thickBot="1">
      <c r="A120" s="12" t="s">
        <v>70</v>
      </c>
      <c r="B120" s="47"/>
      <c r="D120" s="45">
        <f>SUM(D116:D119)</f>
        <v>110938071</v>
      </c>
      <c r="E120" s="29"/>
      <c r="F120" s="45">
        <f>SUM(F116:F119)</f>
        <v>90410048</v>
      </c>
    </row>
    <row r="121" spans="1:6" ht="24" customHeight="1" thickTop="1">
      <c r="A121" s="12"/>
      <c r="B121" s="47"/>
      <c r="D121" s="29">
        <f>SUM(D120-'BS'!D11)</f>
        <v>0</v>
      </c>
      <c r="E121" s="29"/>
      <c r="F121" s="29"/>
    </row>
    <row r="122" spans="1:6" ht="24" customHeight="1">
      <c r="A122" s="27" t="s">
        <v>100</v>
      </c>
      <c r="B122" s="47"/>
      <c r="D122" s="29"/>
      <c r="E122" s="29"/>
      <c r="F122" s="29"/>
    </row>
    <row r="123" spans="1:6" ht="24" customHeight="1">
      <c r="A123" s="25" t="s">
        <v>101</v>
      </c>
      <c r="B123" s="47"/>
      <c r="D123" s="29"/>
      <c r="E123" s="29"/>
      <c r="F123" s="29"/>
    </row>
    <row r="124" spans="1:6" ht="24" customHeight="1">
      <c r="A124" s="25" t="s">
        <v>114</v>
      </c>
      <c r="B124" s="47"/>
      <c r="D124" s="29">
        <v>3444833.67</v>
      </c>
      <c r="E124" s="29"/>
      <c r="F124" s="29">
        <v>11802342</v>
      </c>
    </row>
    <row r="125" spans="1:6" ht="24" customHeight="1">
      <c r="A125" s="12"/>
      <c r="B125" s="47"/>
      <c r="D125" s="29"/>
      <c r="E125" s="29"/>
      <c r="F125" s="30"/>
    </row>
    <row r="126" spans="1:2" ht="24" customHeight="1">
      <c r="A126" s="26" t="s">
        <v>13</v>
      </c>
      <c r="B126" s="47"/>
    </row>
  </sheetData>
  <sheetProtection/>
  <printOptions horizontalCentered="1"/>
  <pageMargins left="0.9055118110236221" right="0.31496062992125984" top="0.7874015748031497" bottom="0.2362204724409449" header="0.31496062992125984" footer="0.31496062992125984"/>
  <pageSetup fitToHeight="6" horizontalDpi="600" verticalDpi="600" orientation="portrait" paperSize="9" scale="90" r:id="rId1"/>
  <rowBreaks count="3" manualBreakCount="3">
    <brk id="32" max="255" man="1"/>
    <brk id="64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PageLayoutView="0" workbookViewId="0" topLeftCell="A1">
      <selection activeCell="E23" sqref="E23"/>
    </sheetView>
  </sheetViews>
  <sheetFormatPr defaultColWidth="9.140625" defaultRowHeight="24" customHeight="1"/>
  <cols>
    <col min="1" max="1" width="9.140625" style="8" customWidth="1"/>
    <col min="2" max="2" width="30.00390625" style="1" customWidth="1"/>
    <col min="3" max="3" width="17.421875" style="1" customWidth="1"/>
    <col min="4" max="4" width="1.7109375" style="1" customWidth="1"/>
    <col min="5" max="5" width="17.421875" style="1" customWidth="1"/>
    <col min="6" max="6" width="1.7109375" style="1" customWidth="1"/>
    <col min="7" max="7" width="17.421875" style="1" customWidth="1"/>
    <col min="8" max="8" width="1.7109375" style="1" customWidth="1"/>
    <col min="9" max="9" width="17.421875" style="1" customWidth="1"/>
    <col min="10" max="10" width="1.7109375" style="1" customWidth="1"/>
    <col min="11" max="11" width="17.421875" style="1" customWidth="1"/>
    <col min="12" max="12" width="1.7109375" style="1" customWidth="1"/>
    <col min="13" max="13" width="12.28125" style="1" bestFit="1" customWidth="1"/>
    <col min="14" max="16384" width="9.140625" style="1" customWidth="1"/>
  </cols>
  <sheetData>
    <row r="1" ht="22.5" customHeight="1">
      <c r="K1" s="2" t="s">
        <v>71</v>
      </c>
    </row>
    <row r="2" spans="1:11" ht="22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2.5" customHeight="1">
      <c r="A3" s="70" t="s">
        <v>72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2.5" customHeight="1">
      <c r="A4" s="70" t="s">
        <v>133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2.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9" s="3" customFormat="1" ht="22.5" customHeight="1">
      <c r="A6" s="51"/>
      <c r="C6" s="3" t="s">
        <v>73</v>
      </c>
      <c r="G6" s="72" t="s">
        <v>28</v>
      </c>
      <c r="H6" s="72"/>
      <c r="I6" s="72"/>
    </row>
    <row r="7" spans="1:7" s="3" customFormat="1" ht="22.5" customHeight="1">
      <c r="A7" s="51"/>
      <c r="C7" s="3" t="s">
        <v>87</v>
      </c>
      <c r="E7" s="3" t="s">
        <v>74</v>
      </c>
      <c r="G7" s="4" t="s">
        <v>75</v>
      </c>
    </row>
    <row r="8" spans="1:11" s="3" customFormat="1" ht="22.5" customHeight="1">
      <c r="A8" s="51"/>
      <c r="C8" s="5" t="s">
        <v>88</v>
      </c>
      <c r="E8" s="5" t="s">
        <v>89</v>
      </c>
      <c r="G8" s="5" t="s">
        <v>76</v>
      </c>
      <c r="I8" s="5" t="s">
        <v>77</v>
      </c>
      <c r="K8" s="5" t="s">
        <v>78</v>
      </c>
    </row>
    <row r="9" spans="1:11" s="3" customFormat="1" ht="22.5" customHeight="1">
      <c r="A9" s="51"/>
      <c r="C9" s="4"/>
      <c r="E9" s="4"/>
      <c r="G9" s="4"/>
      <c r="I9" s="4"/>
      <c r="K9" s="4"/>
    </row>
    <row r="10" spans="1:11" ht="22.5" customHeight="1">
      <c r="A10" s="49" t="s">
        <v>121</v>
      </c>
      <c r="C10" s="6">
        <v>121500000</v>
      </c>
      <c r="D10" s="6"/>
      <c r="E10" s="6">
        <v>233350000</v>
      </c>
      <c r="F10" s="6"/>
      <c r="G10" s="6">
        <v>12150000</v>
      </c>
      <c r="H10" s="6"/>
      <c r="I10" s="6">
        <v>242476264</v>
      </c>
      <c r="J10" s="6"/>
      <c r="K10" s="6">
        <f>SUM(C10:I10)</f>
        <v>609476264</v>
      </c>
    </row>
    <row r="11" spans="1:11" ht="22.5" customHeight="1">
      <c r="A11" s="50" t="s">
        <v>79</v>
      </c>
      <c r="C11" s="67">
        <v>0</v>
      </c>
      <c r="D11" s="7"/>
      <c r="E11" s="67">
        <v>0</v>
      </c>
      <c r="F11" s="7"/>
      <c r="G11" s="67">
        <v>0</v>
      </c>
      <c r="H11" s="7"/>
      <c r="I11" s="7">
        <v>23189144</v>
      </c>
      <c r="J11" s="6"/>
      <c r="K11" s="7">
        <f>SUM(C11:J11)</f>
        <v>23189144</v>
      </c>
    </row>
    <row r="12" spans="1:11" ht="22.5" customHeight="1">
      <c r="A12" s="50" t="s">
        <v>134</v>
      </c>
      <c r="C12" s="67">
        <v>0</v>
      </c>
      <c r="D12" s="6"/>
      <c r="E12" s="67">
        <v>0</v>
      </c>
      <c r="F12" s="6"/>
      <c r="G12" s="67">
        <v>0</v>
      </c>
      <c r="H12" s="6"/>
      <c r="I12" s="7">
        <v>-30375000</v>
      </c>
      <c r="J12" s="6"/>
      <c r="K12" s="7">
        <f>SUM(C12:J12)</f>
        <v>-30375000</v>
      </c>
    </row>
    <row r="13" spans="1:11" ht="22.5" customHeight="1" thickBot="1">
      <c r="A13" s="49" t="s">
        <v>131</v>
      </c>
      <c r="C13" s="9">
        <f>SUM(C10:C12)</f>
        <v>121500000</v>
      </c>
      <c r="D13" s="7"/>
      <c r="E13" s="9">
        <f>SUM(E10:E12)</f>
        <v>233350000</v>
      </c>
      <c r="F13" s="7"/>
      <c r="G13" s="9">
        <f>SUM(G10:G11)</f>
        <v>12150000</v>
      </c>
      <c r="H13" s="9">
        <f>SUM(H10:H12)</f>
        <v>0</v>
      </c>
      <c r="I13" s="9">
        <f>SUM(I10:I12)</f>
        <v>235290408</v>
      </c>
      <c r="J13" s="7"/>
      <c r="K13" s="9">
        <f>SUM(K10:K12)</f>
        <v>602290408</v>
      </c>
    </row>
    <row r="14" spans="1:11" ht="22.5" customHeight="1" thickTop="1">
      <c r="A14" s="5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2.5" customHeight="1">
      <c r="A15" s="49" t="s">
        <v>122</v>
      </c>
      <c r="C15" s="6">
        <v>121500000</v>
      </c>
      <c r="D15" s="6"/>
      <c r="E15" s="6">
        <v>233350000</v>
      </c>
      <c r="F15" s="6"/>
      <c r="G15" s="6">
        <v>12150000</v>
      </c>
      <c r="H15" s="6"/>
      <c r="I15" s="6">
        <v>243520122</v>
      </c>
      <c r="J15" s="6"/>
      <c r="K15" s="6">
        <f>SUM(C15:I15)</f>
        <v>610520122</v>
      </c>
    </row>
    <row r="16" spans="1:11" ht="22.5" customHeight="1">
      <c r="A16" s="50" t="s">
        <v>79</v>
      </c>
      <c r="C16" s="67">
        <v>0</v>
      </c>
      <c r="D16" s="7"/>
      <c r="E16" s="67">
        <v>0</v>
      </c>
      <c r="F16" s="7"/>
      <c r="G16" s="67">
        <v>0</v>
      </c>
      <c r="H16" s="6"/>
      <c r="I16" s="7">
        <f>SUM('PL&amp;CF'!D58)</f>
        <v>33953357</v>
      </c>
      <c r="J16" s="6"/>
      <c r="K16" s="7">
        <f>SUM(C16:J16)</f>
        <v>33953357</v>
      </c>
    </row>
    <row r="17" spans="1:11" ht="22.5" customHeight="1">
      <c r="A17" s="50" t="s">
        <v>134</v>
      </c>
      <c r="C17" s="67">
        <v>0</v>
      </c>
      <c r="D17" s="6"/>
      <c r="E17" s="67">
        <v>0</v>
      </c>
      <c r="F17" s="6"/>
      <c r="G17" s="67">
        <v>0</v>
      </c>
      <c r="H17" s="6"/>
      <c r="I17" s="7">
        <v>-24300000</v>
      </c>
      <c r="J17" s="6"/>
      <c r="K17" s="7">
        <f>SUM(C17:J17)</f>
        <v>-24300000</v>
      </c>
    </row>
    <row r="18" spans="1:11" ht="22.5" customHeight="1" thickBot="1">
      <c r="A18" s="49" t="s">
        <v>132</v>
      </c>
      <c r="C18" s="9">
        <f>SUM(C15:C16)</f>
        <v>121500000</v>
      </c>
      <c r="D18" s="7"/>
      <c r="E18" s="9">
        <f>SUM(E15:E16)</f>
        <v>233350000</v>
      </c>
      <c r="F18" s="7"/>
      <c r="G18" s="9">
        <f>SUM(G15:G17)</f>
        <v>12150000</v>
      </c>
      <c r="H18" s="7"/>
      <c r="I18" s="9">
        <f>SUM(I15:I17)</f>
        <v>253173479</v>
      </c>
      <c r="J18" s="7"/>
      <c r="K18" s="9">
        <f>SUM(K15:K17)</f>
        <v>620173479</v>
      </c>
    </row>
    <row r="19" spans="1:11" ht="22.5" customHeight="1" thickTop="1">
      <c r="A19" s="50"/>
      <c r="C19" s="10"/>
      <c r="D19" s="10"/>
      <c r="E19" s="10"/>
      <c r="F19" s="10"/>
      <c r="G19" s="10"/>
      <c r="H19" s="10"/>
      <c r="I19" s="10"/>
      <c r="J19" s="10"/>
      <c r="K19" s="10">
        <f>SUM(K18-'BS'!D67)</f>
        <v>0</v>
      </c>
    </row>
    <row r="20" ht="22.5" customHeight="1">
      <c r="A20" s="8" t="s">
        <v>13</v>
      </c>
    </row>
  </sheetData>
  <sheetProtection/>
  <mergeCells count="5">
    <mergeCell ref="A2:K2"/>
    <mergeCell ref="A3:K3"/>
    <mergeCell ref="A4:K4"/>
    <mergeCell ref="A5:K5"/>
    <mergeCell ref="G6:I6"/>
  </mergeCells>
  <printOptions horizontalCentered="1"/>
  <pageMargins left="0.393700787401575" right="0.393700787401575" top="0.984251968503937" bottom="0.31496062992126" header="0.31496062992126" footer="0.31496062992126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THBKM0015</cp:lastModifiedBy>
  <cp:lastPrinted>2015-08-07T13:11:42Z</cp:lastPrinted>
  <dcterms:created xsi:type="dcterms:W3CDTF">2011-05-02T09:09:37Z</dcterms:created>
  <dcterms:modified xsi:type="dcterms:W3CDTF">2015-08-11T08:02:07Z</dcterms:modified>
  <cp:category/>
  <cp:version/>
  <cp:contentType/>
  <cp:contentStatus/>
</cp:coreProperties>
</file>